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P8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Q5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Q50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L67" s="1"/>
  <c r="I68" s="1"/>
  <c r="K67"/>
  <c r="J68" l="1"/>
  <c r="K68"/>
  <c r="M67"/>
  <c r="B22" i="3" s="1"/>
  <c r="C22"/>
  <c r="L68" i="1" l="1"/>
  <c r="K69" s="1"/>
  <c r="I69" l="1"/>
  <c r="J69"/>
  <c r="C23" i="3"/>
  <c r="M68" i="1"/>
  <c r="B23" i="3" s="1"/>
  <c r="L69" i="1" l="1"/>
  <c r="M69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<sst xmlns="http://schemas.openxmlformats.org/spreadsheetml/2006/main" count="202" uniqueCount="63">
  <si>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</si>
  <si>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</si>
  <si>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</si>
  <si>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</si>
  <si>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</si>
  <si>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</si>
  <si>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</si>
  <si>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</si>
  <si>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</si>
  <si>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</si>
  <si>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</si>
  <si>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</si>
  <si>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</si>
  <si>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</si>
  <si>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</si>
  <si>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</si>
  <si>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</si>
  <si>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</si>
  <si>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</si>
  <si>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</si>
  <si>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</si>
  <si>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</si>
  <si>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</si>
  <si>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</si>
  <si>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</si>
  <si>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</si>
  <si>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</si>
  <si>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</si>
  <si>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</si>
  <si>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</si>
  <si>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</si>
  <si>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</si>
  <si>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</si>
  <si>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Philip Leung</t>
  </si>
  <si>
    <t>Stanley Chan</t>
  </si>
  <si>
    <t>Pilot#</t>
  </si>
  <si>
    <t>Pen</t>
  </si>
  <si>
    <t>Philip</t>
  </si>
  <si>
    <t>ChunMan</t>
  </si>
  <si>
    <t>Lee Chun Man</t>
  </si>
  <si>
    <t>Shinto</t>
  </si>
  <si>
    <t>Ave.</t>
  </si>
  <si>
    <t>Total</t>
  </si>
  <si>
    <t>Sunny</t>
  </si>
  <si>
    <t>Kolosun</t>
  </si>
  <si>
    <t>Leung Chi Sang</t>
  </si>
  <si>
    <t>Sunny Tse</t>
  </si>
  <si>
    <t>Pike Precision</t>
  </si>
  <si>
    <t>Freestyler 6</t>
  </si>
  <si>
    <t>CMCheng</t>
  </si>
  <si>
    <t>Discd.1</t>
  </si>
  <si>
    <t>Discd.2</t>
  </si>
  <si>
    <t>DNF</t>
  </si>
  <si>
    <t>AlexYng</t>
  </si>
  <si>
    <t>Best Speed  CMCheng  40.93</t>
  </si>
  <si>
    <t>Cheung Ngau Shan (South)</t>
  </si>
  <si>
    <t>CM Cheng</t>
  </si>
  <si>
    <t>Alex Yeung</t>
  </si>
  <si>
    <t>Shinto / Freestyler 6</t>
  </si>
  <si>
    <t>Shinto / Vantage</t>
  </si>
  <si>
    <t>Secret R</t>
  </si>
  <si>
    <t>DNS</t>
  </si>
  <si>
    <t>Pitbull 2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</si>
</sst>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7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color rgb="FF0070C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1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  <xf numFmtId="165" fontId="36" fillId="0" borderId="0" xfId="0" applyNumberFormat="1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C18" sqref="C18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2" width="9" style="3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>
        <v>45480</v>
      </c>
      <c r="D2" s="61" t="s">
        <v>2</v>
      </c>
      <c r="E2" s="104"/>
      <c r="F2" s="125" t="s">
        <v>55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40.93</v>
      </c>
      <c r="D3" s="64" t="str">
        <f>VLOOKUP(C3,B48:C67,2,FALSE)</f>
        <v>CM Cheng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49.86</v>
      </c>
      <c r="N3" s="14" t="str">
        <f>IF(M3="","",VLOOKUP(1000,N$5:$AG$45,20,FALSE))</f>
        <v>Philip Leung</v>
      </c>
      <c r="O3" s="66">
        <f>IF(MIN(O5:O44)=0,"",MIN(O5:O44))</f>
        <v>55.41</v>
      </c>
      <c r="P3" s="15" t="str">
        <f>IF(O3="","",VLOOKUP(1000,P$5:$AG$45,18,FALSE))</f>
        <v>CM Cheng</v>
      </c>
      <c r="Q3" s="65">
        <f>IF(MIN(Q5:Q44)=0,"",MIN(Q5:Q44))</f>
        <v>47.04</v>
      </c>
      <c r="R3" s="14" t="str">
        <f>IF(Q3="","",VLOOKUP(1000,R$5:$AG$45,16,FALSE))</f>
        <v>Sunny Tse</v>
      </c>
      <c r="S3" s="66">
        <f>IF(MIN(S5:S44)=0,"",MIN(S5:S44))</f>
        <v>40.93</v>
      </c>
      <c r="T3" s="15" t="str">
        <f>IF(S3="","",VLOOKUP(1000,T$5:$AG$45,14,FALSE))</f>
        <v>CM Cheng</v>
      </c>
      <c r="U3" s="65">
        <f>IF(MIN(U5:U44)=0,"",MIN(U5:U44))</f>
        <v>42.55</v>
      </c>
      <c r="V3" s="14" t="str">
        <f>IF(U3="","",VLOOKUP(1000,V$5:$AG$45,12,FALSE))</f>
        <v>Lee Chun Man</v>
      </c>
      <c r="W3" s="66">
        <f>IF(MIN(W5:W44)=0,"",MIN(W5:W44))</f>
        <v>52.31</v>
      </c>
      <c r="X3" s="15" t="str">
        <f>IF(W3="","",VLOOKUP(1000,X$5:$AG$45,10,FALSE))</f>
        <v>Wing Wong</v>
      </c>
      <c r="Y3" s="65">
        <f>IF(MIN(Y5:Y44)=0,"",MIN(Y5:Y44))</f>
        <v>42.27</v>
      </c>
      <c r="Z3" s="14" t="str">
        <f>IF(Y3="","",VLOOKUP(1000,Z$5:$AG$45,8,FALSE))</f>
        <v>Wing Wong</v>
      </c>
      <c r="AA3" s="66">
        <f>IF(MIN(AA5:AA44)=0,"",MIN(AA5:AA44))</f>
        <v>41.36</v>
      </c>
      <c r="AB3" s="15" t="str">
        <f>IF(AA3="","",VLOOKUP(1000,AB$5:$AG$45,6,FALSE))</f>
        <v>CM Cheng</v>
      </c>
      <c r="AC3" s="65">
        <f>IF(MIN(AC5:AC44)=0,"",MIN(AC5:AC44))</f>
        <v>45.08</v>
      </c>
      <c r="AD3" s="14" t="str">
        <f>IF(AC3="","",VLOOKUP(1000,AD$5:$AG$45,4,FALSE))</f>
        <v>Sunny Tse</v>
      </c>
      <c r="AE3" s="66">
        <f>IF(MIN(AE5:AE44)=0,"",MIN(AE5:AE44))</f>
        <v>45.55</v>
      </c>
      <c r="AF3" s="15" t="str">
        <f>IF(AE3="","",VLOOKUP(1000,AF$5:$AG$45,2,FALSE))</f>
        <v>Sunny Tse</v>
      </c>
      <c r="AG3" s="67"/>
      <c r="AH3" s="65">
        <f>IF(MIN(AH5:AH44)=0,"",MIN(AH5:AH44))</f>
        <v>47.15</v>
      </c>
      <c r="AI3" s="14" t="str">
        <f>IF(AH3="","",VLOOKUP(1000,AI$5:$BB$45,20,FALSE))</f>
        <v>Sunny Tse</v>
      </c>
      <c r="AJ3" s="66">
        <f>IF(MIN(AJ5:AJ44)=0,"",MIN(AJ5:AJ44))</f>
        <v>42.38</v>
      </c>
      <c r="AK3" s="15" t="str">
        <f>IF(AJ3="","",VLOOKUP(1000,AK$5:$BB$45,18,FALSE))</f>
        <v>Sunny Tse</v>
      </c>
      <c r="AL3" s="65">
        <f>IF(MIN(AL5:AL44)=0,"",MIN(AL5:AL44))</f>
        <v>48.65</v>
      </c>
      <c r="AM3" s="14" t="str">
        <f>IF(AL3="","",VLOOKUP(1000,AM$5:$BB$45,16,FALSE))</f>
        <v>Lee Chun Man</v>
      </c>
      <c r="AN3" s="66">
        <f>IF(MIN(AN5:AN44)=0,"",MIN(AN5:AN44))</f>
        <v>47.38</v>
      </c>
      <c r="AO3" s="15" t="str">
        <f>IF(AN3="","",VLOOKUP(1000,AO$5:$BB$45,14,FALSE))</f>
        <v>Lee Chun Man</v>
      </c>
      <c r="AP3" s="65">
        <f>IF(MIN(AP5:AP44)=0,"",MIN(AP5:AP44))</f>
        <v>51.71</v>
      </c>
      <c r="AQ3" s="14" t="str">
        <f>IF(AP3="","",VLOOKUP(1000,AQ$5:$BB$45,12,FALSE))</f>
        <v>Stanley Chan</v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56</v>
      </c>
      <c r="C5" s="116" t="s">
        <v>40</v>
      </c>
      <c r="D5" s="116"/>
      <c r="E5" s="106">
        <f t="shared" ref="E5:E44" si="0">IF(B5="","",VLOOKUP(F5,L$48:N$87,3,FALSE))</f>
        <v>4</v>
      </c>
      <c r="F5" s="107">
        <f>IF(H5&gt;0,IF(H5&lt;15,IF(H5&lt;4,(I5-J5)/H5,(I5-K5-J5)/(H5-1)),(I5-K5-L5-J5)/(H5-2)),"")</f>
        <v>875.66524158936636</v>
      </c>
      <c r="G5" s="137">
        <f>IF(H5&gt;0,IF(H5&lt;15,IF(H5&lt;4,I5-J5,I5-K5-J5),I5-K5-L5-J5),"")</f>
        <v>11383.648140661762</v>
      </c>
      <c r="H5" s="114">
        <f t="shared" ref="H5:H44" si="1">COUNT(P48:AI48)</f>
        <v>15</v>
      </c>
      <c r="I5" s="109">
        <f t="shared" ref="I5:I44" si="2">SUM(P48:AI48)</f>
        <v>12719.888549399651</v>
      </c>
      <c r="J5" s="118">
        <v>100</v>
      </c>
      <c r="K5" s="127">
        <f>IF(H5&gt;3,MIN(P48:AI48),0)</f>
        <v>607.59674425246317</v>
      </c>
      <c r="L5" s="128">
        <f>IF(H5&gt;14,SMALL(P48:AI48, 2),0)</f>
        <v>628.64366448542546</v>
      </c>
      <c r="M5" s="129">
        <v>55.55</v>
      </c>
      <c r="N5" s="130">
        <f>IF(ISTEXT(M5),0,IF(ISERROR(M$3/M5*1000),"",M$3/M5*1000))</f>
        <v>897.5697569756976</v>
      </c>
      <c r="O5" s="131">
        <v>55.41</v>
      </c>
      <c r="P5" s="130">
        <f t="shared" ref="P5:P44" si="3">IF(ISTEXT(O5),0,IF(ISERROR(O$3/O5*1000),"",O$3/O5*1000))</f>
        <v>1000</v>
      </c>
      <c r="Q5" s="119">
        <v>51.87</v>
      </c>
      <c r="R5" s="130">
        <f t="shared" ref="R5:R44" si="4">IF(ISTEXT(Q5),0,IF(ISERROR(Q$3/Q5*1000),"",Q$3/Q5*1000))</f>
        <v>906.88259109311741</v>
      </c>
      <c r="S5" s="119">
        <v>40.93</v>
      </c>
      <c r="T5" s="130">
        <f t="shared" ref="T5:T44" si="5">IF(ISTEXT(S5),0,IF(ISERROR(S$3/S5*1000),"",S$3/S5*1000))</f>
        <v>1000</v>
      </c>
      <c r="U5" s="119">
        <v>70.03</v>
      </c>
      <c r="V5" s="130">
        <f t="shared" ref="V5:V44" si="6">IF(ISTEXT(U5),0,IF(ISERROR(U$3/U5*1000),"",U$3/U5*1000))</f>
        <v>607.59674425246317</v>
      </c>
      <c r="W5" s="119">
        <v>74.900000000000006</v>
      </c>
      <c r="X5" s="130">
        <f t="shared" ref="X5:X44" si="7">IF(ISTEXT(W5),0,IF(ISERROR(W$3/W5*1000),"",W$3/W5*1000))</f>
        <v>698.39786381842453</v>
      </c>
      <c r="Y5" s="131">
        <v>67.239999999999995</v>
      </c>
      <c r="Z5" s="130">
        <f t="shared" ref="Z5:Z44" si="8">IF(ISTEXT(Y5),0,IF(ISERROR(Y$3/Y5*1000),"",Y$3/Y5*1000))</f>
        <v>628.64366448542546</v>
      </c>
      <c r="AA5" s="119">
        <v>41.36</v>
      </c>
      <c r="AB5" s="130">
        <f t="shared" ref="AB5:AB44" si="9">IF(ISTEXT(AA5),0,IF(ISERROR(AA$3/AA5*1000),"",AA$3/AA5*1000))</f>
        <v>1000</v>
      </c>
      <c r="AC5" s="121">
        <v>48.51</v>
      </c>
      <c r="AD5" s="110">
        <f t="shared" ref="AD5:AD44" si="10">IF(ISTEXT(AC5),0,IF(ISERROR(AC$3/AC5*1000),"",AC$3/AC5*1000))</f>
        <v>929.29292929292933</v>
      </c>
      <c r="AE5" s="121">
        <v>51.81</v>
      </c>
      <c r="AF5" s="110">
        <f t="shared" ref="AF5:AF44" si="11">IF(ISTEXT(AE5),0,IF(ISERROR(AE$3/AE5*1000),"",AE$3/AE5*1000))</f>
        <v>879.17390465161156</v>
      </c>
      <c r="AG5" s="123" t="str">
        <f t="shared" ref="AG5:AG44" si="12">IF(B5="","",B5)</f>
        <v>CM Cheng</v>
      </c>
      <c r="AH5" s="121">
        <v>64.77</v>
      </c>
      <c r="AI5" s="110">
        <f t="shared" ref="AI5:AI44" si="13">IF(ISTEXT(AH5),0,IF(ISERROR(AH$3/AH5*1000),"",AH$3/AH5*1000))</f>
        <v>727.96047552879418</v>
      </c>
      <c r="AJ5" s="121">
        <v>51.61</v>
      </c>
      <c r="AK5" s="110">
        <f t="shared" ref="AK5:AK44" si="14">IF(ISTEXT(AJ5),0,IF(ISERROR(AJ$3/AJ5*1000),"",AJ$3/AJ5*1000))</f>
        <v>821.15869017632247</v>
      </c>
      <c r="AL5" s="121">
        <v>56.82</v>
      </c>
      <c r="AM5" s="110">
        <f t="shared" ref="AM5:AM44" si="15">IF(ISTEXT(AL5),0,IF(ISERROR(AL$3/AL5*1000),"",AL$3/AL5*1000))</f>
        <v>856.21260119676163</v>
      </c>
      <c r="AN5" s="121">
        <v>52.22</v>
      </c>
      <c r="AO5" s="110">
        <f t="shared" ref="AO5:AO27" si="16">IF(ISTEXT(AN5),0,IF(ISERROR(AN$3/AN5*1000),"",AN$3/AN5*1000))</f>
        <v>907.31520490233629</v>
      </c>
      <c r="AP5" s="121">
        <v>60.15</v>
      </c>
      <c r="AQ5" s="110">
        <f t="shared" ref="AQ5:AQ44" si="17">IF(ISTEXT(AP5),0,IF(ISERROR(AP$3/AP5*1000),"",AP$3/AP5*1000))</f>
        <v>859.68412302576894</v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CM Cheng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34</v>
      </c>
      <c r="C6" s="116" t="s">
        <v>58</v>
      </c>
      <c r="D6" s="116"/>
      <c r="E6" s="22">
        <f t="shared" si="0"/>
        <v>2</v>
      </c>
      <c r="F6" s="23">
        <f t="shared" ref="F6:F44" si="24">IF(H6&gt;0,IF(H6&lt;15,IF(H6&lt;4,(I6-J6)/H6,(I6-K6-J6)/(H6-1)),(I6-K6-L6-J6)/(H6-2)),"")</f>
        <v>884.79277285351839</v>
      </c>
      <c r="G6" s="138">
        <f t="shared" ref="G6:G44" si="25">IF(H6&gt;0,IF(H6&lt;15,IF(H6&lt;4,I6-J6,I6-K6-J6),I6-K6-L6-J6),"")</f>
        <v>11502.306047095739</v>
      </c>
      <c r="H6" s="28">
        <f t="shared" si="1"/>
        <v>15</v>
      </c>
      <c r="I6" s="24">
        <f t="shared" si="2"/>
        <v>12866.236686079574</v>
      </c>
      <c r="J6" s="118">
        <v>0</v>
      </c>
      <c r="K6" s="132">
        <f t="shared" ref="K6:K44" si="26">IF(H6&gt;3,MIN(P49:AI49),0)</f>
        <v>679.93999727260336</v>
      </c>
      <c r="L6" s="133">
        <f t="shared" ref="L6:L44" si="27">IF(H6&gt;14,SMALL(P49:AI49, 2),0)</f>
        <v>683.99064171122996</v>
      </c>
      <c r="M6" s="120">
        <v>73.33</v>
      </c>
      <c r="N6" s="134">
        <f t="shared" ref="N6:N44" si="28">IF(ISTEXT(M6),0,IF(ISERROR(M$3/M6*1000),"",M$3/M6*1000))</f>
        <v>679.93999727260336</v>
      </c>
      <c r="O6" s="120">
        <v>64.27</v>
      </c>
      <c r="P6" s="134">
        <f t="shared" si="3"/>
        <v>862.14407966391786</v>
      </c>
      <c r="Q6" s="120">
        <v>53.39</v>
      </c>
      <c r="R6" s="134">
        <f t="shared" si="4"/>
        <v>881.063869638509</v>
      </c>
      <c r="S6" s="120">
        <v>59.84</v>
      </c>
      <c r="T6" s="134">
        <f t="shared" si="5"/>
        <v>683.99064171122996</v>
      </c>
      <c r="U6" s="120">
        <v>52.04</v>
      </c>
      <c r="V6" s="134">
        <f t="shared" si="6"/>
        <v>817.64027671022291</v>
      </c>
      <c r="W6" s="120">
        <v>69.77</v>
      </c>
      <c r="X6" s="134">
        <f t="shared" si="7"/>
        <v>749.74917586355173</v>
      </c>
      <c r="Y6" s="120">
        <v>45.01</v>
      </c>
      <c r="Z6" s="134">
        <f t="shared" si="8"/>
        <v>939.12463896911811</v>
      </c>
      <c r="AA6" s="120">
        <v>47.18</v>
      </c>
      <c r="AB6" s="134">
        <f t="shared" si="9"/>
        <v>876.64264518863922</v>
      </c>
      <c r="AC6" s="122">
        <v>55.08</v>
      </c>
      <c r="AD6" s="26">
        <f t="shared" si="10"/>
        <v>818.44589687726943</v>
      </c>
      <c r="AE6" s="121">
        <v>50.34</v>
      </c>
      <c r="AF6" s="26">
        <f t="shared" si="11"/>
        <v>904.8470401271353</v>
      </c>
      <c r="AG6" s="123" t="str">
        <f t="shared" si="12"/>
        <v>Stanley Chan</v>
      </c>
      <c r="AH6" s="121">
        <v>48.01</v>
      </c>
      <c r="AI6" s="26">
        <f t="shared" si="13"/>
        <v>982.08706519475106</v>
      </c>
      <c r="AJ6" s="121">
        <v>44.35</v>
      </c>
      <c r="AK6" s="26">
        <f t="shared" si="14"/>
        <v>955.58060879368657</v>
      </c>
      <c r="AL6" s="121">
        <v>55.98</v>
      </c>
      <c r="AM6" s="26">
        <f t="shared" si="15"/>
        <v>869.06037870668092</v>
      </c>
      <c r="AN6" s="121">
        <v>56.01</v>
      </c>
      <c r="AO6" s="26">
        <f t="shared" si="16"/>
        <v>845.92037136225679</v>
      </c>
      <c r="AP6" s="121">
        <v>51.71</v>
      </c>
      <c r="AQ6" s="26">
        <f t="shared" si="17"/>
        <v>1000</v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Stanley Chan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46</v>
      </c>
      <c r="C7" s="116" t="s">
        <v>59</v>
      </c>
      <c r="D7" s="116"/>
      <c r="E7" s="106">
        <f t="shared" si="0"/>
        <v>1</v>
      </c>
      <c r="F7" s="107">
        <f t="shared" si="24"/>
        <v>941.49096877200668</v>
      </c>
      <c r="G7" s="137">
        <f t="shared" si="25"/>
        <v>12239.382594036088</v>
      </c>
      <c r="H7" s="108">
        <f t="shared" si="1"/>
        <v>15</v>
      </c>
      <c r="I7" s="109">
        <f t="shared" si="2"/>
        <v>13833.998341224176</v>
      </c>
      <c r="J7" s="118">
        <v>0</v>
      </c>
      <c r="K7" s="127">
        <f t="shared" si="26"/>
        <v>771.73223350253807</v>
      </c>
      <c r="L7" s="128">
        <f t="shared" si="27"/>
        <v>822.88351368555061</v>
      </c>
      <c r="M7" s="120">
        <v>55.44</v>
      </c>
      <c r="N7" s="135">
        <f t="shared" si="28"/>
        <v>899.35064935064929</v>
      </c>
      <c r="O7" s="120">
        <v>59.69</v>
      </c>
      <c r="P7" s="135">
        <f t="shared" si="3"/>
        <v>928.29619701792603</v>
      </c>
      <c r="Q7" s="120">
        <v>47.04</v>
      </c>
      <c r="R7" s="135">
        <f t="shared" si="4"/>
        <v>1000</v>
      </c>
      <c r="S7" s="120">
        <v>44.27</v>
      </c>
      <c r="T7" s="135">
        <f t="shared" si="5"/>
        <v>924.5538739552743</v>
      </c>
      <c r="U7" s="120">
        <v>50.51</v>
      </c>
      <c r="V7" s="135">
        <f t="shared" si="6"/>
        <v>842.40744407048112</v>
      </c>
      <c r="W7" s="120">
        <v>56.11</v>
      </c>
      <c r="X7" s="135">
        <f t="shared" si="7"/>
        <v>932.27588665122084</v>
      </c>
      <c r="Y7" s="120">
        <v>46.94</v>
      </c>
      <c r="Z7" s="135">
        <f t="shared" si="8"/>
        <v>900.51129100979983</v>
      </c>
      <c r="AA7" s="120">
        <v>49.99</v>
      </c>
      <c r="AB7" s="135">
        <f t="shared" si="9"/>
        <v>827.36547309461878</v>
      </c>
      <c r="AC7" s="122">
        <v>45.08</v>
      </c>
      <c r="AD7" s="110">
        <f t="shared" si="10"/>
        <v>1000</v>
      </c>
      <c r="AE7" s="121">
        <v>45.55</v>
      </c>
      <c r="AF7" s="110">
        <f t="shared" si="11"/>
        <v>1000</v>
      </c>
      <c r="AG7" s="123" t="str">
        <f t="shared" si="12"/>
        <v>Sunny Tse</v>
      </c>
      <c r="AH7" s="121">
        <v>47.15</v>
      </c>
      <c r="AI7" s="110">
        <f t="shared" si="13"/>
        <v>1000</v>
      </c>
      <c r="AJ7" s="121">
        <v>42.38</v>
      </c>
      <c r="AK7" s="110">
        <f t="shared" si="14"/>
        <v>1000</v>
      </c>
      <c r="AL7" s="121">
        <v>63.04</v>
      </c>
      <c r="AM7" s="110">
        <f t="shared" si="15"/>
        <v>771.73223350253807</v>
      </c>
      <c r="AN7" s="121">
        <v>48.12</v>
      </c>
      <c r="AO7" s="110">
        <f t="shared" si="16"/>
        <v>984.62177888611814</v>
      </c>
      <c r="AP7" s="121">
        <v>62.84</v>
      </c>
      <c r="AQ7" s="110">
        <f t="shared" si="17"/>
        <v>822.88351368555061</v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Sunny Tse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32</v>
      </c>
      <c r="C8" s="116" t="s">
        <v>47</v>
      </c>
      <c r="D8" s="116"/>
      <c r="E8" s="22">
        <f t="shared" si="0"/>
        <v>5</v>
      </c>
      <c r="F8" s="23">
        <f t="shared" si="24"/>
        <v>863.32696742182861</v>
      </c>
      <c r="G8" s="138">
        <f t="shared" si="25"/>
        <v>11223.250576483772</v>
      </c>
      <c r="H8" s="28">
        <f t="shared" si="1"/>
        <v>15</v>
      </c>
      <c r="I8" s="24">
        <f t="shared" si="2"/>
        <v>12705.66330295306</v>
      </c>
      <c r="J8" s="118">
        <v>0</v>
      </c>
      <c r="K8" s="132">
        <f t="shared" si="26"/>
        <v>708.21917808219177</v>
      </c>
      <c r="L8" s="133">
        <f t="shared" si="27"/>
        <v>774.19354838709671</v>
      </c>
      <c r="M8" s="120">
        <v>62.37</v>
      </c>
      <c r="N8" s="134">
        <f t="shared" si="28"/>
        <v>799.42279942279947</v>
      </c>
      <c r="O8" s="120">
        <v>58.3</v>
      </c>
      <c r="P8" s="134">
        <f t="shared" si="3"/>
        <v>950.42881646655235</v>
      </c>
      <c r="Q8" s="120">
        <v>60.76</v>
      </c>
      <c r="R8" s="134">
        <f t="shared" si="4"/>
        <v>774.19354838709671</v>
      </c>
      <c r="S8" s="120">
        <v>51.28</v>
      </c>
      <c r="T8" s="134">
        <f t="shared" si="5"/>
        <v>798.16692667706707</v>
      </c>
      <c r="U8" s="120">
        <v>51.42</v>
      </c>
      <c r="V8" s="134">
        <f t="shared" si="6"/>
        <v>827.49902761571366</v>
      </c>
      <c r="W8" s="120">
        <v>52.31</v>
      </c>
      <c r="X8" s="134">
        <f t="shared" si="7"/>
        <v>1000</v>
      </c>
      <c r="Y8" s="120">
        <v>42.27</v>
      </c>
      <c r="Z8" s="134">
        <f t="shared" si="8"/>
        <v>1000</v>
      </c>
      <c r="AA8" s="120">
        <v>58.4</v>
      </c>
      <c r="AB8" s="134">
        <f t="shared" si="9"/>
        <v>708.21917808219177</v>
      </c>
      <c r="AC8" s="122">
        <v>56.65</v>
      </c>
      <c r="AD8" s="26">
        <f t="shared" si="10"/>
        <v>795.7634598411297</v>
      </c>
      <c r="AE8" s="121">
        <v>55.89</v>
      </c>
      <c r="AF8" s="26">
        <f t="shared" si="11"/>
        <v>814.99373769905174</v>
      </c>
      <c r="AG8" s="123" t="str">
        <f t="shared" si="12"/>
        <v>Wing Wong</v>
      </c>
      <c r="AH8" s="121">
        <v>57.04</v>
      </c>
      <c r="AI8" s="26">
        <f t="shared" si="13"/>
        <v>826.61290322580646</v>
      </c>
      <c r="AJ8" s="121">
        <v>51.58</v>
      </c>
      <c r="AK8" s="26">
        <f t="shared" si="14"/>
        <v>821.63629313687477</v>
      </c>
      <c r="AL8" s="121">
        <v>58.18</v>
      </c>
      <c r="AM8" s="26">
        <f t="shared" si="15"/>
        <v>836.19800618769341</v>
      </c>
      <c r="AN8" s="121">
        <v>58.71</v>
      </c>
      <c r="AO8" s="26">
        <f t="shared" si="16"/>
        <v>807.01754385964921</v>
      </c>
      <c r="AP8" s="121">
        <v>54.69</v>
      </c>
      <c r="AQ8" s="26">
        <f t="shared" si="17"/>
        <v>945.5110623514355</v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Wing Wong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39</v>
      </c>
      <c r="C9" s="116" t="s">
        <v>40</v>
      </c>
      <c r="D9" s="116"/>
      <c r="E9" s="106">
        <f t="shared" si="0"/>
        <v>3</v>
      </c>
      <c r="F9" s="107">
        <f t="shared" si="24"/>
        <v>881.04290067300622</v>
      </c>
      <c r="G9" s="137">
        <f t="shared" si="25"/>
        <v>11453.55770874908</v>
      </c>
      <c r="H9" s="108">
        <f t="shared" si="1"/>
        <v>15</v>
      </c>
      <c r="I9" s="109">
        <f t="shared" si="2"/>
        <v>12761.849015111033</v>
      </c>
      <c r="J9" s="118">
        <v>0</v>
      </c>
      <c r="K9" s="127">
        <f t="shared" si="26"/>
        <v>653.875</v>
      </c>
      <c r="L9" s="128">
        <f t="shared" si="27"/>
        <v>654.4163063619518</v>
      </c>
      <c r="M9" s="120">
        <v>66.41</v>
      </c>
      <c r="N9" s="135">
        <f t="shared" si="28"/>
        <v>750.79054359283248</v>
      </c>
      <c r="O9" s="120">
        <v>82.19</v>
      </c>
      <c r="P9" s="135">
        <f t="shared" si="3"/>
        <v>674.16960700815184</v>
      </c>
      <c r="Q9" s="120">
        <v>51.47</v>
      </c>
      <c r="R9" s="135">
        <f t="shared" si="4"/>
        <v>913.93044491937053</v>
      </c>
      <c r="S9" s="120">
        <v>49.08</v>
      </c>
      <c r="T9" s="135">
        <f t="shared" si="5"/>
        <v>833.94458027709857</v>
      </c>
      <c r="U9" s="120">
        <v>42.55</v>
      </c>
      <c r="V9" s="135">
        <f t="shared" si="6"/>
        <v>1000</v>
      </c>
      <c r="W9" s="120">
        <v>80</v>
      </c>
      <c r="X9" s="135">
        <f t="shared" si="7"/>
        <v>653.875</v>
      </c>
      <c r="Y9" s="120">
        <v>43.81</v>
      </c>
      <c r="Z9" s="135">
        <f t="shared" si="8"/>
        <v>964.8482081716503</v>
      </c>
      <c r="AA9" s="120">
        <v>51.24</v>
      </c>
      <c r="AB9" s="135">
        <f t="shared" si="9"/>
        <v>807.18188914910229</v>
      </c>
      <c r="AC9" s="122">
        <v>55.54</v>
      </c>
      <c r="AD9" s="110">
        <f t="shared" si="10"/>
        <v>811.6672668347137</v>
      </c>
      <c r="AE9" s="121">
        <v>50.29</v>
      </c>
      <c r="AF9" s="110">
        <f t="shared" si="11"/>
        <v>905.74666931795582</v>
      </c>
      <c r="AG9" s="123" t="str">
        <f t="shared" si="12"/>
        <v>Lee Chun Man</v>
      </c>
      <c r="AH9" s="121">
        <v>54.63</v>
      </c>
      <c r="AI9" s="110">
        <f t="shared" si="13"/>
        <v>863.07889438037694</v>
      </c>
      <c r="AJ9" s="121">
        <v>64.760000000000005</v>
      </c>
      <c r="AK9" s="110">
        <f t="shared" si="14"/>
        <v>654.4163063619518</v>
      </c>
      <c r="AL9" s="121">
        <v>48.65</v>
      </c>
      <c r="AM9" s="110">
        <f t="shared" si="15"/>
        <v>1000</v>
      </c>
      <c r="AN9" s="121">
        <v>47.38</v>
      </c>
      <c r="AO9" s="110">
        <f t="shared" si="16"/>
        <v>1000</v>
      </c>
      <c r="AP9" s="121">
        <v>55.71</v>
      </c>
      <c r="AQ9" s="110">
        <f t="shared" si="17"/>
        <v>928.19960509782811</v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Lee Chun Man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45</v>
      </c>
      <c r="C10" s="116" t="s">
        <v>60</v>
      </c>
      <c r="D10" s="116"/>
      <c r="E10" s="22">
        <f t="shared" si="0"/>
        <v>7</v>
      </c>
      <c r="F10" s="23">
        <f t="shared" si="24"/>
        <v>487.32971482329162</v>
      </c>
      <c r="G10" s="138">
        <f t="shared" si="25"/>
        <v>6335.2862927027909</v>
      </c>
      <c r="H10" s="28">
        <f t="shared" si="1"/>
        <v>15</v>
      </c>
      <c r="I10" s="24">
        <f t="shared" si="2"/>
        <v>6335.2862927027909</v>
      </c>
      <c r="J10" s="118">
        <v>0</v>
      </c>
      <c r="K10" s="132">
        <f t="shared" si="26"/>
        <v>0</v>
      </c>
      <c r="L10" s="133">
        <f t="shared" si="27"/>
        <v>0</v>
      </c>
      <c r="M10" s="120">
        <v>71.36</v>
      </c>
      <c r="N10" s="134">
        <f t="shared" si="28"/>
        <v>698.71076233183862</v>
      </c>
      <c r="O10" s="120">
        <v>56.64</v>
      </c>
      <c r="P10" s="134">
        <f t="shared" si="3"/>
        <v>978.28389830508468</v>
      </c>
      <c r="Q10" s="120">
        <v>49.18</v>
      </c>
      <c r="R10" s="134">
        <f t="shared" si="4"/>
        <v>956.48637657584379</v>
      </c>
      <c r="S10" s="120">
        <v>48.38</v>
      </c>
      <c r="T10" s="134">
        <f t="shared" si="5"/>
        <v>846.01074824307568</v>
      </c>
      <c r="U10" s="120">
        <v>62.36</v>
      </c>
      <c r="V10" s="134">
        <f t="shared" si="6"/>
        <v>682.32841565105832</v>
      </c>
      <c r="W10" s="120">
        <v>67.069999999999993</v>
      </c>
      <c r="X10" s="134">
        <f t="shared" si="7"/>
        <v>779.93141493961548</v>
      </c>
      <c r="Y10" s="120">
        <v>71.63</v>
      </c>
      <c r="Z10" s="134">
        <f t="shared" si="8"/>
        <v>590.1158732374704</v>
      </c>
      <c r="AA10" s="120">
        <v>51.48</v>
      </c>
      <c r="AB10" s="134">
        <f t="shared" si="9"/>
        <v>803.41880341880346</v>
      </c>
      <c r="AC10" s="122" t="s">
        <v>61</v>
      </c>
      <c r="AD10" s="26">
        <f t="shared" si="10"/>
        <v>0</v>
      </c>
      <c r="AE10" s="121" t="s">
        <v>61</v>
      </c>
      <c r="AF10" s="26">
        <f t="shared" si="11"/>
        <v>0</v>
      </c>
      <c r="AG10" s="123" t="str">
        <f t="shared" si="12"/>
        <v>Leung Chi Sang</v>
      </c>
      <c r="AH10" s="121" t="s">
        <v>61</v>
      </c>
      <c r="AI10" s="26">
        <f t="shared" si="13"/>
        <v>0</v>
      </c>
      <c r="AJ10" s="121" t="s">
        <v>61</v>
      </c>
      <c r="AK10" s="26">
        <f t="shared" si="14"/>
        <v>0</v>
      </c>
      <c r="AL10" s="121" t="s">
        <v>61</v>
      </c>
      <c r="AM10" s="26">
        <f t="shared" si="15"/>
        <v>0</v>
      </c>
      <c r="AN10" s="121" t="s">
        <v>61</v>
      </c>
      <c r="AO10" s="26">
        <f t="shared" si="16"/>
        <v>0</v>
      </c>
      <c r="AP10" s="121" t="s">
        <v>61</v>
      </c>
      <c r="AQ10" s="26">
        <f t="shared" si="17"/>
        <v>0</v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Leung Chi Sang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33</v>
      </c>
      <c r="C11" s="116" t="s">
        <v>48</v>
      </c>
      <c r="D11" s="116"/>
      <c r="E11" s="22">
        <f t="shared" si="0"/>
        <v>8</v>
      </c>
      <c r="F11" s="23">
        <f t="shared" si="24"/>
        <v>445.06648095313579</v>
      </c>
      <c r="G11" s="138">
        <f t="shared" si="25"/>
        <v>5785.8642523907656</v>
      </c>
      <c r="H11" s="28">
        <f t="shared" si="1"/>
        <v>15</v>
      </c>
      <c r="I11" s="24">
        <f t="shared" si="2"/>
        <v>5785.8642523907656</v>
      </c>
      <c r="J11" s="118">
        <v>0</v>
      </c>
      <c r="K11" s="132">
        <f t="shared" si="26"/>
        <v>0</v>
      </c>
      <c r="L11" s="133">
        <f t="shared" si="27"/>
        <v>0</v>
      </c>
      <c r="M11" s="120">
        <v>49.86</v>
      </c>
      <c r="N11" s="134">
        <f t="shared" si="28"/>
        <v>1000</v>
      </c>
      <c r="O11" s="120">
        <v>58.68</v>
      </c>
      <c r="P11" s="134">
        <f t="shared" si="3"/>
        <v>944.27402862985673</v>
      </c>
      <c r="Q11" s="120">
        <v>59.94</v>
      </c>
      <c r="R11" s="134">
        <f t="shared" si="4"/>
        <v>784.78478478478473</v>
      </c>
      <c r="S11" s="120">
        <v>49.99</v>
      </c>
      <c r="T11" s="134">
        <f t="shared" si="5"/>
        <v>818.76375275055</v>
      </c>
      <c r="U11" s="120">
        <v>51.23</v>
      </c>
      <c r="V11" s="134">
        <f t="shared" si="6"/>
        <v>830.56802654694513</v>
      </c>
      <c r="W11" s="120">
        <v>66.83</v>
      </c>
      <c r="X11" s="134">
        <f t="shared" si="7"/>
        <v>782.73230585066585</v>
      </c>
      <c r="Y11" s="120">
        <v>67.66</v>
      </c>
      <c r="Z11" s="134">
        <f t="shared" si="8"/>
        <v>624.74135382796351</v>
      </c>
      <c r="AA11" s="120" t="s">
        <v>61</v>
      </c>
      <c r="AB11" s="134">
        <f t="shared" si="9"/>
        <v>0</v>
      </c>
      <c r="AC11" s="122" t="s">
        <v>61</v>
      </c>
      <c r="AD11" s="26">
        <f t="shared" si="10"/>
        <v>0</v>
      </c>
      <c r="AE11" s="121" t="s">
        <v>61</v>
      </c>
      <c r="AF11" s="26">
        <f t="shared" si="11"/>
        <v>0</v>
      </c>
      <c r="AG11" s="123" t="str">
        <f t="shared" si="12"/>
        <v>Philip Leung</v>
      </c>
      <c r="AH11" s="121" t="s">
        <v>61</v>
      </c>
      <c r="AI11" s="26">
        <f t="shared" si="13"/>
        <v>0</v>
      </c>
      <c r="AJ11" s="121" t="s">
        <v>61</v>
      </c>
      <c r="AK11" s="26">
        <f t="shared" si="14"/>
        <v>0</v>
      </c>
      <c r="AL11" s="121" t="s">
        <v>61</v>
      </c>
      <c r="AM11" s="26">
        <f t="shared" si="15"/>
        <v>0</v>
      </c>
      <c r="AN11" s="121" t="s">
        <v>61</v>
      </c>
      <c r="AO11" s="26">
        <f t="shared" si="16"/>
        <v>0</v>
      </c>
      <c r="AP11" s="121" t="s">
        <v>61</v>
      </c>
      <c r="AQ11" s="26">
        <f t="shared" si="17"/>
        <v>0</v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Philip Leung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57</v>
      </c>
      <c r="C12" s="116" t="s">
        <v>62</v>
      </c>
      <c r="D12" s="116"/>
      <c r="E12" s="22">
        <f t="shared" si="0"/>
        <v>6</v>
      </c>
      <c r="F12" s="23">
        <f t="shared" si="24"/>
        <v>799.31957756782037</v>
      </c>
      <c r="G12" s="140">
        <f t="shared" si="25"/>
        <v>10391.154508381665</v>
      </c>
      <c r="H12" s="28">
        <f t="shared" si="1"/>
        <v>15</v>
      </c>
      <c r="I12" s="24">
        <f t="shared" si="2"/>
        <v>11721.218231766967</v>
      </c>
      <c r="J12" s="118">
        <v>0</v>
      </c>
      <c r="K12" s="132">
        <f t="shared" si="26"/>
        <v>654.50035435861082</v>
      </c>
      <c r="L12" s="133">
        <f t="shared" si="27"/>
        <v>675.56336902669011</v>
      </c>
      <c r="M12" s="120">
        <v>60.42</v>
      </c>
      <c r="N12" s="134">
        <f t="shared" si="28"/>
        <v>825.2234359483615</v>
      </c>
      <c r="O12" s="120">
        <v>84.66</v>
      </c>
      <c r="P12" s="134">
        <f t="shared" si="3"/>
        <v>654.50035435861082</v>
      </c>
      <c r="Q12" s="120">
        <v>55.77</v>
      </c>
      <c r="R12" s="134">
        <f t="shared" si="4"/>
        <v>843.46422807961267</v>
      </c>
      <c r="S12" s="120">
        <v>48.93</v>
      </c>
      <c r="T12" s="134">
        <f t="shared" si="5"/>
        <v>836.50112405477216</v>
      </c>
      <c r="U12" s="120">
        <v>59.04</v>
      </c>
      <c r="V12" s="134">
        <f t="shared" si="6"/>
        <v>720.69783197831975</v>
      </c>
      <c r="W12" s="120">
        <v>67.73</v>
      </c>
      <c r="X12" s="134">
        <f t="shared" si="7"/>
        <v>772.33131551749591</v>
      </c>
      <c r="Y12" s="120">
        <v>62.57</v>
      </c>
      <c r="Z12" s="134">
        <f t="shared" si="8"/>
        <v>675.56336902669011</v>
      </c>
      <c r="AA12" s="120">
        <v>54.94</v>
      </c>
      <c r="AB12" s="134">
        <f t="shared" si="9"/>
        <v>752.82125955587924</v>
      </c>
      <c r="AC12" s="122">
        <v>57.09</v>
      </c>
      <c r="AD12" s="26">
        <f t="shared" si="10"/>
        <v>789.63040812751785</v>
      </c>
      <c r="AE12" s="121">
        <v>67.42</v>
      </c>
      <c r="AF12" s="26">
        <f t="shared" si="11"/>
        <v>675.61554434885784</v>
      </c>
      <c r="AG12" s="123" t="str">
        <f t="shared" si="12"/>
        <v>Alex Yeung</v>
      </c>
      <c r="AH12" s="121">
        <v>50.9</v>
      </c>
      <c r="AI12" s="26">
        <f t="shared" si="13"/>
        <v>926.32612966601175</v>
      </c>
      <c r="AJ12" s="121">
        <v>59.35</v>
      </c>
      <c r="AK12" s="26">
        <f t="shared" si="14"/>
        <v>714.06908171861835</v>
      </c>
      <c r="AL12" s="121">
        <v>71.540000000000006</v>
      </c>
      <c r="AM12" s="26">
        <f t="shared" si="15"/>
        <v>680.03913894324842</v>
      </c>
      <c r="AN12" s="121">
        <v>55.24</v>
      </c>
      <c r="AO12" s="26">
        <f t="shared" si="16"/>
        <v>857.71180304127449</v>
      </c>
      <c r="AP12" s="121">
        <v>51.88</v>
      </c>
      <c r="AQ12" s="26">
        <f t="shared" si="17"/>
        <v>996.72320740169619</v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Alex Yeung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/>
      <c r="C13" s="116"/>
      <c r="D13" s="116"/>
      <c r="E13" s="106" t="str">
        <f t="shared" si="0"/>
        <v/>
      </c>
      <c r="F13" s="107" t="str">
        <f t="shared" si="24"/>
        <v/>
      </c>
      <c r="G13" s="137" t="str">
        <f t="shared" si="25"/>
        <v/>
      </c>
      <c r="H13" s="108">
        <f t="shared" si="1"/>
        <v>0</v>
      </c>
      <c r="I13" s="109">
        <f t="shared" si="2"/>
        <v>0</v>
      </c>
      <c r="J13" s="118"/>
      <c r="K13" s="127">
        <f t="shared" si="26"/>
        <v>0</v>
      </c>
      <c r="L13" s="128">
        <f t="shared" si="27"/>
        <v>0</v>
      </c>
      <c r="M13" s="120"/>
      <c r="N13" s="135" t="str">
        <f t="shared" si="28"/>
        <v/>
      </c>
      <c r="O13" s="120"/>
      <c r="P13" s="135" t="str">
        <f t="shared" si="3"/>
        <v/>
      </c>
      <c r="Q13" s="120"/>
      <c r="R13" s="135" t="str">
        <f t="shared" si="4"/>
        <v/>
      </c>
      <c r="S13" s="120"/>
      <c r="T13" s="135" t="str">
        <f t="shared" si="5"/>
        <v/>
      </c>
      <c r="U13" s="120"/>
      <c r="V13" s="135" t="str">
        <f t="shared" si="6"/>
        <v/>
      </c>
      <c r="W13" s="120"/>
      <c r="X13" s="135" t="str">
        <f t="shared" si="7"/>
        <v/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/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/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/>
      <c r="C14" s="116"/>
      <c r="D14" s="116"/>
      <c r="E14" s="22" t="str">
        <f t="shared" si="0"/>
        <v/>
      </c>
      <c r="F14" s="23" t="str">
        <f t="shared" si="24"/>
        <v/>
      </c>
      <c r="G14" s="138" t="str">
        <f t="shared" si="25"/>
        <v/>
      </c>
      <c r="H14" s="28">
        <f t="shared" si="1"/>
        <v>0</v>
      </c>
      <c r="I14" s="24">
        <f t="shared" si="2"/>
        <v>0</v>
      </c>
      <c r="J14" s="118"/>
      <c r="K14" s="132">
        <f t="shared" si="26"/>
        <v>0</v>
      </c>
      <c r="L14" s="133">
        <f t="shared" si="27"/>
        <v>0</v>
      </c>
      <c r="M14" s="120"/>
      <c r="N14" s="134" t="str">
        <f t="shared" si="28"/>
        <v/>
      </c>
      <c r="O14" s="120"/>
      <c r="P14" s="134" t="str">
        <f t="shared" si="3"/>
        <v/>
      </c>
      <c r="Q14" s="120"/>
      <c r="R14" s="134" t="str">
        <f t="shared" si="4"/>
        <v/>
      </c>
      <c r="S14" s="120"/>
      <c r="T14" s="134" t="str">
        <f t="shared" si="5"/>
        <v/>
      </c>
      <c r="U14" s="120"/>
      <c r="V14" s="134" t="str">
        <f t="shared" si="6"/>
        <v/>
      </c>
      <c r="W14" s="120"/>
      <c r="X14" s="134" t="str">
        <f t="shared" si="7"/>
        <v/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/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/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/>
      <c r="C15" s="116"/>
      <c r="D15" s="116"/>
      <c r="E15" s="22" t="str">
        <f t="shared" si="0"/>
        <v/>
      </c>
      <c r="F15" s="23" t="str">
        <f t="shared" si="24"/>
        <v/>
      </c>
      <c r="G15" s="138" t="str">
        <f t="shared" si="25"/>
        <v/>
      </c>
      <c r="H15" s="28">
        <f t="shared" si="1"/>
        <v>0</v>
      </c>
      <c r="I15" s="24">
        <f t="shared" si="2"/>
        <v>0</v>
      </c>
      <c r="J15" s="118"/>
      <c r="K15" s="132">
        <f t="shared" si="26"/>
        <v>0</v>
      </c>
      <c r="L15" s="133">
        <f t="shared" si="27"/>
        <v>0</v>
      </c>
      <c r="M15" s="120"/>
      <c r="N15" s="134" t="str">
        <f t="shared" si="28"/>
        <v/>
      </c>
      <c r="O15" s="120"/>
      <c r="P15" s="134" t="str">
        <f t="shared" si="3"/>
        <v/>
      </c>
      <c r="Q15" s="120"/>
      <c r="R15" s="134" t="str">
        <f t="shared" si="4"/>
        <v/>
      </c>
      <c r="S15" s="120"/>
      <c r="T15" s="134" t="str">
        <f t="shared" si="5"/>
        <v/>
      </c>
      <c r="U15" s="120"/>
      <c r="V15" s="134" t="str">
        <f t="shared" si="6"/>
        <v/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/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/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49.86</v>
      </c>
      <c r="C48" s="85" t="str">
        <f>IF(M$3="","",N$3)</f>
        <v>Philip Leung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941.49096877200668</v>
      </c>
      <c r="M48" s="27" t="str">
        <f t="shared" ref="M48:M87" si="34">IF(L48=0,"",VLOOKUP(L48,F$5:AG$44,28,FALSE))</f>
        <v>Sunny Tse</v>
      </c>
      <c r="N48" s="84">
        <v>1</v>
      </c>
      <c r="O48" s="23"/>
      <c r="P48" s="32">
        <f t="shared" ref="P48:P87" si="35">N5</f>
        <v>897.5697569756976</v>
      </c>
      <c r="Q48" s="32">
        <f t="shared" ref="Q48:Q87" si="36">P5</f>
        <v>1000</v>
      </c>
      <c r="R48" s="32">
        <f t="shared" ref="R48:R87" si="37">R5</f>
        <v>906.88259109311741</v>
      </c>
      <c r="S48" s="32">
        <f t="shared" ref="S48:S87" si="38">T5</f>
        <v>1000</v>
      </c>
      <c r="T48" s="32">
        <f t="shared" ref="T48:T87" si="39">V5</f>
        <v>607.59674425246317</v>
      </c>
      <c r="U48" s="32">
        <f t="shared" ref="U48:U87" si="40">X5</f>
        <v>698.39786381842453</v>
      </c>
      <c r="V48" s="32">
        <f t="shared" ref="V48:V87" si="41">Z5</f>
        <v>628.64366448542546</v>
      </c>
      <c r="W48" s="32">
        <f t="shared" ref="W48:W87" si="42">AB5</f>
        <v>1000</v>
      </c>
      <c r="X48" s="32">
        <f t="shared" ref="X48:X87" si="43">AD5</f>
        <v>929.29292929292933</v>
      </c>
      <c r="Y48" s="32">
        <f t="shared" ref="Y48:Y87" si="44">AF5</f>
        <v>879.17390465161156</v>
      </c>
      <c r="Z48" s="32">
        <f t="shared" ref="Z48:Z87" si="45">AI5</f>
        <v>727.96047552879418</v>
      </c>
      <c r="AA48" s="32">
        <f t="shared" ref="AA48:AA87" si="46">AK5</f>
        <v>821.15869017632247</v>
      </c>
      <c r="AB48" s="32">
        <f t="shared" ref="AB48:AB87" si="47">AM5</f>
        <v>856.21260119676163</v>
      </c>
      <c r="AC48" s="32">
        <f t="shared" ref="AC48:AC87" si="48">AO5</f>
        <v>907.31520490233629</v>
      </c>
      <c r="AD48" s="32">
        <f t="shared" ref="AD48:AD87" si="49">AQ5</f>
        <v>859.68412302576894</v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CM Cheng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55.41</v>
      </c>
      <c r="C49" s="91" t="str">
        <f>IF(O$3="","",P$3)</f>
        <v>CM Cheng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884.79277285351839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0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884.79277285351839</v>
      </c>
      <c r="M49" s="27" t="str">
        <f t="shared" si="34"/>
        <v>Stanley Chan</v>
      </c>
      <c r="N49" s="84">
        <f t="shared" ref="N49:N87" si="60">N48+1</f>
        <v>2</v>
      </c>
      <c r="O49" s="23"/>
      <c r="P49" s="32">
        <f t="shared" si="35"/>
        <v>679.93999727260336</v>
      </c>
      <c r="Q49" s="32">
        <f t="shared" si="36"/>
        <v>862.14407966391786</v>
      </c>
      <c r="R49" s="32">
        <f t="shared" si="37"/>
        <v>881.063869638509</v>
      </c>
      <c r="S49" s="32">
        <f t="shared" si="38"/>
        <v>683.99064171122996</v>
      </c>
      <c r="T49" s="32">
        <f t="shared" si="39"/>
        <v>817.64027671022291</v>
      </c>
      <c r="U49" s="32">
        <f t="shared" si="40"/>
        <v>749.74917586355173</v>
      </c>
      <c r="V49" s="32">
        <f t="shared" si="41"/>
        <v>939.12463896911811</v>
      </c>
      <c r="W49" s="32">
        <f t="shared" si="42"/>
        <v>876.64264518863922</v>
      </c>
      <c r="X49" s="32">
        <f t="shared" si="43"/>
        <v>818.44589687726943</v>
      </c>
      <c r="Y49" s="32">
        <f t="shared" si="44"/>
        <v>904.8470401271353</v>
      </c>
      <c r="Z49" s="32">
        <f t="shared" si="45"/>
        <v>982.08706519475106</v>
      </c>
      <c r="AA49" s="32">
        <f t="shared" si="46"/>
        <v>955.58060879368657</v>
      </c>
      <c r="AB49" s="32">
        <f t="shared" si="47"/>
        <v>869.06037870668092</v>
      </c>
      <c r="AC49" s="32">
        <f t="shared" si="48"/>
        <v>845.92037136225679</v>
      </c>
      <c r="AD49" s="32">
        <f t="shared" si="49"/>
        <v>1000</v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Stanley Chan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47.04</v>
      </c>
      <c r="C50" s="91" t="str">
        <f>IF(Q$3="","",R$3)</f>
        <v>Sunny Tse</v>
      </c>
      <c r="D50" s="11"/>
      <c r="E50" s="59"/>
      <c r="F50" s="86"/>
      <c r="G50" s="86"/>
      <c r="H50" s="84">
        <f t="shared" si="55"/>
        <v>3</v>
      </c>
      <c r="I50" s="87">
        <f t="shared" si="56"/>
        <v>881.04290067300622</v>
      </c>
      <c r="J50" s="88">
        <f t="shared" si="57"/>
        <v>0</v>
      </c>
      <c r="K50" s="88">
        <f t="shared" si="58"/>
        <v>0</v>
      </c>
      <c r="L50" s="89">
        <f t="shared" si="59"/>
        <v>881.04290067300622</v>
      </c>
      <c r="M50" s="27" t="str">
        <f t="shared" si="34"/>
        <v>Lee Chun Man</v>
      </c>
      <c r="N50" s="84">
        <f t="shared" si="60"/>
        <v>3</v>
      </c>
      <c r="O50" s="23"/>
      <c r="P50" s="32">
        <f t="shared" si="35"/>
        <v>899.35064935064929</v>
      </c>
      <c r="Q50" s="32">
        <f t="shared" si="36"/>
        <v>928.29619701792603</v>
      </c>
      <c r="R50" s="32">
        <f t="shared" si="37"/>
        <v>1000</v>
      </c>
      <c r="S50" s="32">
        <f t="shared" si="38"/>
        <v>924.5538739552743</v>
      </c>
      <c r="T50" s="32">
        <f t="shared" si="39"/>
        <v>842.40744407048112</v>
      </c>
      <c r="U50" s="32">
        <f t="shared" si="40"/>
        <v>932.27588665122084</v>
      </c>
      <c r="V50" s="32">
        <f t="shared" si="41"/>
        <v>900.51129100979983</v>
      </c>
      <c r="W50" s="32">
        <f t="shared" si="42"/>
        <v>827.36547309461878</v>
      </c>
      <c r="X50" s="32">
        <f t="shared" si="43"/>
        <v>1000</v>
      </c>
      <c r="Y50" s="32">
        <f t="shared" si="44"/>
        <v>1000</v>
      </c>
      <c r="Z50" s="32">
        <f t="shared" si="45"/>
        <v>1000</v>
      </c>
      <c r="AA50" s="32">
        <f t="shared" si="46"/>
        <v>1000</v>
      </c>
      <c r="AB50" s="32">
        <f t="shared" si="47"/>
        <v>771.73223350253807</v>
      </c>
      <c r="AC50" s="32">
        <f t="shared" si="48"/>
        <v>984.62177888611814</v>
      </c>
      <c r="AD50" s="32">
        <f t="shared" si="49"/>
        <v>822.88351368555061</v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Sunny Tse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40.93</v>
      </c>
      <c r="C51" s="91" t="str">
        <f>IF(S$3="","",T$3)</f>
        <v>CM Cheng</v>
      </c>
      <c r="D51" s="11"/>
      <c r="E51" s="59"/>
      <c r="F51" s="86"/>
      <c r="G51" s="86"/>
      <c r="H51" s="84">
        <f t="shared" si="55"/>
        <v>4</v>
      </c>
      <c r="I51" s="87">
        <f t="shared" si="56"/>
        <v>875.66524158936636</v>
      </c>
      <c r="J51" s="88">
        <f t="shared" si="57"/>
        <v>0</v>
      </c>
      <c r="K51" s="88">
        <f t="shared" si="58"/>
        <v>0</v>
      </c>
      <c r="L51" s="89">
        <f t="shared" si="59"/>
        <v>875.66524158936636</v>
      </c>
      <c r="M51" s="27" t="str">
        <f t="shared" si="34"/>
        <v>CM Cheng</v>
      </c>
      <c r="N51" s="84">
        <f t="shared" si="60"/>
        <v>4</v>
      </c>
      <c r="O51" s="23"/>
      <c r="P51" s="32">
        <f t="shared" si="35"/>
        <v>799.42279942279947</v>
      </c>
      <c r="Q51" s="32">
        <f t="shared" si="36"/>
        <v>950.42881646655235</v>
      </c>
      <c r="R51" s="32">
        <f t="shared" si="37"/>
        <v>774.19354838709671</v>
      </c>
      <c r="S51" s="32">
        <f t="shared" si="38"/>
        <v>798.16692667706707</v>
      </c>
      <c r="T51" s="32">
        <f t="shared" si="39"/>
        <v>827.49902761571366</v>
      </c>
      <c r="U51" s="32">
        <f t="shared" si="40"/>
        <v>1000</v>
      </c>
      <c r="V51" s="32">
        <f t="shared" si="41"/>
        <v>1000</v>
      </c>
      <c r="W51" s="32">
        <f t="shared" si="42"/>
        <v>708.21917808219177</v>
      </c>
      <c r="X51" s="32">
        <f t="shared" si="43"/>
        <v>795.7634598411297</v>
      </c>
      <c r="Y51" s="32">
        <f t="shared" si="44"/>
        <v>814.99373769905174</v>
      </c>
      <c r="Z51" s="32">
        <f t="shared" si="45"/>
        <v>826.61290322580646</v>
      </c>
      <c r="AA51" s="32">
        <f t="shared" si="46"/>
        <v>821.63629313687477</v>
      </c>
      <c r="AB51" s="32">
        <f t="shared" si="47"/>
        <v>836.19800618769341</v>
      </c>
      <c r="AC51" s="32">
        <f t="shared" si="48"/>
        <v>807.01754385964921</v>
      </c>
      <c r="AD51" s="32">
        <f t="shared" si="49"/>
        <v>945.5110623514355</v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Wing Wong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42.55</v>
      </c>
      <c r="C52" s="91" t="str">
        <f>IF(U$3="","",V$3)</f>
        <v>Lee Chun Man</v>
      </c>
      <c r="D52" s="11"/>
      <c r="E52" s="59"/>
      <c r="F52" s="86"/>
      <c r="G52" s="86"/>
      <c r="H52" s="84">
        <f t="shared" si="55"/>
        <v>5</v>
      </c>
      <c r="I52" s="87">
        <f t="shared" si="56"/>
        <v>863.32696742182861</v>
      </c>
      <c r="J52" s="88">
        <f t="shared" si="57"/>
        <v>0</v>
      </c>
      <c r="K52" s="88">
        <f t="shared" si="58"/>
        <v>0</v>
      </c>
      <c r="L52" s="89">
        <f t="shared" si="59"/>
        <v>863.32696742182861</v>
      </c>
      <c r="M52" s="27" t="str">
        <f t="shared" si="34"/>
        <v>Wing Wong</v>
      </c>
      <c r="N52" s="84">
        <f t="shared" si="60"/>
        <v>5</v>
      </c>
      <c r="O52" s="23"/>
      <c r="P52" s="32">
        <f t="shared" si="35"/>
        <v>750.79054359283248</v>
      </c>
      <c r="Q52" s="32">
        <f t="shared" si="36"/>
        <v>674.16960700815184</v>
      </c>
      <c r="R52" s="32">
        <f t="shared" si="37"/>
        <v>913.93044491937053</v>
      </c>
      <c r="S52" s="32">
        <f t="shared" si="38"/>
        <v>833.94458027709857</v>
      </c>
      <c r="T52" s="32">
        <f t="shared" si="39"/>
        <v>1000</v>
      </c>
      <c r="U52" s="32">
        <f t="shared" si="40"/>
        <v>653.875</v>
      </c>
      <c r="V52" s="32">
        <f t="shared" si="41"/>
        <v>964.8482081716503</v>
      </c>
      <c r="W52" s="32">
        <f t="shared" si="42"/>
        <v>807.18188914910229</v>
      </c>
      <c r="X52" s="32">
        <f t="shared" si="43"/>
        <v>811.6672668347137</v>
      </c>
      <c r="Y52" s="32">
        <f t="shared" si="44"/>
        <v>905.74666931795582</v>
      </c>
      <c r="Z52" s="32">
        <f t="shared" si="45"/>
        <v>863.07889438037694</v>
      </c>
      <c r="AA52" s="32">
        <f t="shared" si="46"/>
        <v>654.4163063619518</v>
      </c>
      <c r="AB52" s="32">
        <f t="shared" si="47"/>
        <v>1000</v>
      </c>
      <c r="AC52" s="32">
        <f t="shared" si="48"/>
        <v>1000</v>
      </c>
      <c r="AD52" s="32">
        <f t="shared" si="49"/>
        <v>928.19960509782811</v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Lee Chun Man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52.31</v>
      </c>
      <c r="C53" s="91" t="str">
        <f>IF(W$3="","",X$3)</f>
        <v>Wing Wong</v>
      </c>
      <c r="D53" s="11"/>
      <c r="E53" s="59"/>
      <c r="F53" s="86"/>
      <c r="G53" s="86"/>
      <c r="H53" s="84">
        <f t="shared" si="55"/>
        <v>6</v>
      </c>
      <c r="I53" s="87">
        <f t="shared" si="56"/>
        <v>799.31957756782037</v>
      </c>
      <c r="J53" s="88">
        <f t="shared" si="57"/>
        <v>0</v>
      </c>
      <c r="K53" s="88">
        <f t="shared" si="58"/>
        <v>0</v>
      </c>
      <c r="L53" s="89">
        <f t="shared" si="59"/>
        <v>799.31957756782037</v>
      </c>
      <c r="M53" s="27" t="str">
        <f t="shared" si="34"/>
        <v>Alex Yeung</v>
      </c>
      <c r="N53" s="84">
        <f t="shared" si="60"/>
        <v>6</v>
      </c>
      <c r="O53" s="23"/>
      <c r="P53" s="32">
        <f t="shared" si="35"/>
        <v>698.71076233183862</v>
      </c>
      <c r="Q53" s="32">
        <f t="shared" si="36"/>
        <v>978.28389830508468</v>
      </c>
      <c r="R53" s="32">
        <f t="shared" si="37"/>
        <v>956.48637657584379</v>
      </c>
      <c r="S53" s="32">
        <f t="shared" si="38"/>
        <v>846.01074824307568</v>
      </c>
      <c r="T53" s="32">
        <f t="shared" si="39"/>
        <v>682.32841565105832</v>
      </c>
      <c r="U53" s="32">
        <f t="shared" si="40"/>
        <v>779.93141493961548</v>
      </c>
      <c r="V53" s="32">
        <f t="shared" si="41"/>
        <v>590.1158732374704</v>
      </c>
      <c r="W53" s="32">
        <f t="shared" si="42"/>
        <v>803.41880341880346</v>
      </c>
      <c r="X53" s="32">
        <f t="shared" si="43"/>
        <v>0</v>
      </c>
      <c r="Y53" s="32">
        <f t="shared" si="44"/>
        <v>0</v>
      </c>
      <c r="Z53" s="32">
        <f t="shared" si="45"/>
        <v>0</v>
      </c>
      <c r="AA53" s="32">
        <f t="shared" si="46"/>
        <v>0</v>
      </c>
      <c r="AB53" s="32">
        <f t="shared" si="47"/>
        <v>0</v>
      </c>
      <c r="AC53" s="32">
        <f t="shared" si="48"/>
        <v>0</v>
      </c>
      <c r="AD53" s="32">
        <f t="shared" si="49"/>
        <v>0</v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Leung Chi Sang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42.27</v>
      </c>
      <c r="C54" s="91" t="str">
        <f>IF(Y$3="","",Z$3)</f>
        <v>Wing Wong</v>
      </c>
      <c r="D54" s="11"/>
      <c r="E54" s="59"/>
      <c r="F54" s="86"/>
      <c r="G54" s="86"/>
      <c r="H54" s="84">
        <f t="shared" si="55"/>
        <v>7</v>
      </c>
      <c r="I54" s="87">
        <f t="shared" si="56"/>
        <v>487.32971482329162</v>
      </c>
      <c r="J54" s="88">
        <f t="shared" si="57"/>
        <v>0</v>
      </c>
      <c r="K54" s="88">
        <f t="shared" si="58"/>
        <v>0</v>
      </c>
      <c r="L54" s="89">
        <f t="shared" si="59"/>
        <v>487.32971482329162</v>
      </c>
      <c r="M54" s="27" t="str">
        <f t="shared" si="34"/>
        <v>Leung Chi Sang</v>
      </c>
      <c r="N54" s="84">
        <f t="shared" si="60"/>
        <v>7</v>
      </c>
      <c r="O54" s="23"/>
      <c r="P54" s="32">
        <f t="shared" si="35"/>
        <v>1000</v>
      </c>
      <c r="Q54" s="32">
        <f t="shared" si="36"/>
        <v>944.27402862985673</v>
      </c>
      <c r="R54" s="32">
        <f t="shared" si="37"/>
        <v>784.78478478478473</v>
      </c>
      <c r="S54" s="32">
        <f t="shared" si="38"/>
        <v>818.76375275055</v>
      </c>
      <c r="T54" s="32">
        <f t="shared" si="39"/>
        <v>830.56802654694513</v>
      </c>
      <c r="U54" s="32">
        <f t="shared" si="40"/>
        <v>782.73230585066585</v>
      </c>
      <c r="V54" s="32">
        <f t="shared" si="41"/>
        <v>624.74135382796351</v>
      </c>
      <c r="W54" s="32">
        <f t="shared" si="42"/>
        <v>0</v>
      </c>
      <c r="X54" s="32">
        <f t="shared" si="43"/>
        <v>0</v>
      </c>
      <c r="Y54" s="32">
        <f t="shared" si="44"/>
        <v>0</v>
      </c>
      <c r="Z54" s="32">
        <f t="shared" si="45"/>
        <v>0</v>
      </c>
      <c r="AA54" s="32">
        <f t="shared" si="46"/>
        <v>0</v>
      </c>
      <c r="AB54" s="32">
        <f t="shared" si="47"/>
        <v>0</v>
      </c>
      <c r="AC54" s="32">
        <f t="shared" si="48"/>
        <v>0</v>
      </c>
      <c r="AD54" s="32">
        <f t="shared" si="49"/>
        <v>0</v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Philip Leung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41.36</v>
      </c>
      <c r="C55" s="91" t="str">
        <f>IF(AA$3="","",AB$3)</f>
        <v>CM Cheng</v>
      </c>
      <c r="D55" s="11"/>
      <c r="E55" s="59"/>
      <c r="F55" s="86"/>
      <c r="G55" s="86"/>
      <c r="H55" s="84">
        <f t="shared" si="55"/>
        <v>8</v>
      </c>
      <c r="I55" s="87">
        <f t="shared" si="56"/>
        <v>445.06648095313579</v>
      </c>
      <c r="J55" s="88">
        <f t="shared" si="57"/>
        <v>0</v>
      </c>
      <c r="K55" s="88">
        <f t="shared" si="58"/>
        <v>0</v>
      </c>
      <c r="L55" s="89">
        <f t="shared" si="59"/>
        <v>445.06648095313579</v>
      </c>
      <c r="M55" s="27" t="str">
        <f t="shared" si="34"/>
        <v>Philip Leung</v>
      </c>
      <c r="N55" s="84">
        <f t="shared" si="60"/>
        <v>8</v>
      </c>
      <c r="O55" s="23"/>
      <c r="P55" s="32">
        <f t="shared" si="35"/>
        <v>825.2234359483615</v>
      </c>
      <c r="Q55" s="32">
        <f t="shared" si="36"/>
        <v>654.50035435861082</v>
      </c>
      <c r="R55" s="32">
        <f t="shared" si="37"/>
        <v>843.46422807961267</v>
      </c>
      <c r="S55" s="32">
        <f t="shared" si="38"/>
        <v>836.50112405477216</v>
      </c>
      <c r="T55" s="32">
        <f t="shared" si="39"/>
        <v>720.69783197831975</v>
      </c>
      <c r="U55" s="32">
        <f t="shared" si="40"/>
        <v>772.33131551749591</v>
      </c>
      <c r="V55" s="32">
        <f t="shared" si="41"/>
        <v>675.56336902669011</v>
      </c>
      <c r="W55" s="32">
        <f t="shared" si="42"/>
        <v>752.82125955587924</v>
      </c>
      <c r="X55" s="32">
        <f t="shared" si="43"/>
        <v>789.63040812751785</v>
      </c>
      <c r="Y55" s="32">
        <f t="shared" si="44"/>
        <v>675.61554434885784</v>
      </c>
      <c r="Z55" s="32">
        <f t="shared" si="45"/>
        <v>926.32612966601175</v>
      </c>
      <c r="AA55" s="32">
        <f t="shared" si="46"/>
        <v>714.06908171861835</v>
      </c>
      <c r="AB55" s="32">
        <f t="shared" si="47"/>
        <v>680.03913894324842</v>
      </c>
      <c r="AC55" s="32">
        <f t="shared" si="48"/>
        <v>857.71180304127449</v>
      </c>
      <c r="AD55" s="32">
        <f t="shared" si="49"/>
        <v>996.72320740169619</v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Alex Yeung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>
        <f>AC$3</f>
        <v>45.08</v>
      </c>
      <c r="C56" s="91" t="str">
        <f>IF(AC$3="","",AD$3)</f>
        <v>Sunny Tse</v>
      </c>
      <c r="D56" s="11"/>
      <c r="E56" s="59"/>
      <c r="F56" s="86"/>
      <c r="G56" s="86"/>
      <c r="H56" s="84">
        <f t="shared" si="55"/>
        <v>9</v>
      </c>
      <c r="I56" s="87">
        <f t="shared" si="56"/>
        <v>0</v>
      </c>
      <c r="J56" s="88">
        <f t="shared" si="57"/>
        <v>0</v>
      </c>
      <c r="K56" s="88">
        <f t="shared" si="58"/>
        <v>0</v>
      </c>
      <c r="L56" s="89">
        <f t="shared" si="59"/>
        <v>0</v>
      </c>
      <c r="M56" s="27" t="str">
        <f t="shared" si="34"/>
        <v/>
      </c>
      <c r="N56" s="84">
        <f t="shared" si="60"/>
        <v>9</v>
      </c>
      <c r="O56" s="23"/>
      <c r="P56" s="32" t="str">
        <f t="shared" si="35"/>
        <v/>
      </c>
      <c r="Q56" s="32" t="str">
        <f t="shared" si="36"/>
        <v/>
      </c>
      <c r="R56" s="32" t="str">
        <f t="shared" si="37"/>
        <v/>
      </c>
      <c r="S56" s="32" t="str">
        <f t="shared" si="38"/>
        <v/>
      </c>
      <c r="T56" s="32" t="str">
        <f t="shared" si="39"/>
        <v/>
      </c>
      <c r="U56" s="32" t="str">
        <f t="shared" si="40"/>
        <v/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>
        <f t="shared" si="33"/>
        <v>0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>
        <f>AE$3</f>
        <v>45.55</v>
      </c>
      <c r="C57" s="91" t="str">
        <f>IF(AE$3="","",AF$3)</f>
        <v>Sunny Tse</v>
      </c>
      <c r="D57" s="11"/>
      <c r="E57" s="59"/>
      <c r="F57" s="86"/>
      <c r="G57" s="86"/>
      <c r="H57" s="84">
        <f t="shared" si="55"/>
        <v>10</v>
      </c>
      <c r="I57" s="87">
        <f t="shared" si="56"/>
        <v>0</v>
      </c>
      <c r="J57" s="88">
        <f t="shared" si="57"/>
        <v>0</v>
      </c>
      <c r="K57" s="88">
        <f t="shared" si="58"/>
        <v>0</v>
      </c>
      <c r="L57" s="89">
        <f t="shared" si="59"/>
        <v>0</v>
      </c>
      <c r="M57" s="27" t="str">
        <f t="shared" si="34"/>
        <v/>
      </c>
      <c r="N57" s="84">
        <f t="shared" si="60"/>
        <v>10</v>
      </c>
      <c r="O57" s="23"/>
      <c r="P57" s="32" t="str">
        <f t="shared" si="35"/>
        <v/>
      </c>
      <c r="Q57" s="32" t="str">
        <f t="shared" si="36"/>
        <v/>
      </c>
      <c r="R57" s="32" t="str">
        <f t="shared" si="37"/>
        <v/>
      </c>
      <c r="S57" s="32" t="str">
        <f t="shared" si="38"/>
        <v/>
      </c>
      <c r="T57" s="32" t="str">
        <f t="shared" si="39"/>
        <v/>
      </c>
      <c r="U57" s="32" t="str">
        <f t="shared" si="40"/>
        <v/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>
        <f t="shared" si="33"/>
        <v>0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>
        <f>AH$3</f>
        <v>47.15</v>
      </c>
      <c r="C58" s="91" t="str">
        <f>IF(AH$3="","",AI$3)</f>
        <v>Sunny Tse</v>
      </c>
      <c r="D58" s="11"/>
      <c r="E58" s="59"/>
      <c r="F58" s="86"/>
      <c r="G58" s="86"/>
      <c r="H58" s="84">
        <f t="shared" si="55"/>
        <v>11</v>
      </c>
      <c r="I58" s="87">
        <f t="shared" si="56"/>
        <v>0</v>
      </c>
      <c r="J58" s="88">
        <f t="shared" si="57"/>
        <v>0</v>
      </c>
      <c r="K58" s="88">
        <f t="shared" si="58"/>
        <v>0</v>
      </c>
      <c r="L58" s="89">
        <f t="shared" si="59"/>
        <v>0</v>
      </c>
      <c r="M58" s="27" t="str">
        <f t="shared" si="34"/>
        <v/>
      </c>
      <c r="N58" s="84">
        <f t="shared" si="60"/>
        <v>11</v>
      </c>
      <c r="O58" s="23"/>
      <c r="P58" s="32" t="str">
        <f t="shared" si="35"/>
        <v/>
      </c>
      <c r="Q58" s="32" t="str">
        <f t="shared" si="36"/>
        <v/>
      </c>
      <c r="R58" s="32" t="str">
        <f t="shared" si="37"/>
        <v/>
      </c>
      <c r="S58" s="32" t="str">
        <f t="shared" si="38"/>
        <v/>
      </c>
      <c r="T58" s="32" t="str">
        <f t="shared" si="39"/>
        <v/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>
        <f t="shared" si="33"/>
        <v>0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>
        <f>AJ$3</f>
        <v>42.38</v>
      </c>
      <c r="C59" s="91" t="str">
        <f>IF(AJ$3="","",AK$3)</f>
        <v>Sunny Tse</v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>
        <f>AL$3</f>
        <v>48.65</v>
      </c>
      <c r="C60" s="91" t="str">
        <f>IF(AL$3="","",AM$3)</f>
        <v>Lee Chun Man</v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>
        <f>AN$3</f>
        <v>47.38</v>
      </c>
      <c r="C61" s="91" t="str">
        <f>IF(AN$3="","",AO$3)</f>
        <v>Lee Chun Man</v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>
        <f>AP$3</f>
        <v>51.71</v>
      </c>
      <c r="C62" s="91" t="str">
        <f>IF(AP$3="","",AQ$3)</f>
        <v>Stanley Chan</v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49.86</v>
      </c>
      <c r="C3" s="57" t="str">
        <f>Timing!C48</f>
        <v>Philip Leung</v>
      </c>
      <c r="D3" s="57"/>
    </row>
    <row r="4" spans="1:4" ht="16.2">
      <c r="A4" s="6">
        <v>2</v>
      </c>
      <c r="B4" s="7">
        <f>Timing!B49</f>
        <v>55.41</v>
      </c>
      <c r="C4" s="55" t="str">
        <f>Timing!C49</f>
        <v>CM Cheng</v>
      </c>
      <c r="D4" s="55"/>
    </row>
    <row r="5" spans="1:4" ht="16.2">
      <c r="A5" s="6">
        <v>3</v>
      </c>
      <c r="B5" s="7">
        <f>Timing!B50</f>
        <v>47.04</v>
      </c>
      <c r="C5" s="55" t="str">
        <f>Timing!C50</f>
        <v>Sunny Tse</v>
      </c>
      <c r="D5" s="55"/>
    </row>
    <row r="6" spans="1:4" ht="16.2">
      <c r="A6" s="6">
        <v>4</v>
      </c>
      <c r="B6" s="7">
        <f>Timing!B51</f>
        <v>40.93</v>
      </c>
      <c r="C6" s="55" t="str">
        <f>Timing!C51</f>
        <v>CM Cheng</v>
      </c>
      <c r="D6" s="55"/>
    </row>
    <row r="7" spans="1:4" ht="16.2">
      <c r="A7" s="6">
        <v>5</v>
      </c>
      <c r="B7" s="7">
        <f>Timing!B52</f>
        <v>42.55</v>
      </c>
      <c r="C7" s="55" t="str">
        <f>Timing!C52</f>
        <v>Lee Chun Man</v>
      </c>
      <c r="D7" s="55"/>
    </row>
    <row r="8" spans="1:4" ht="16.2">
      <c r="A8" s="6">
        <v>6</v>
      </c>
      <c r="B8" s="7">
        <f>Timing!B53</f>
        <v>52.31</v>
      </c>
      <c r="C8" s="55" t="str">
        <f>Timing!C53</f>
        <v>Wing Wong</v>
      </c>
      <c r="D8" s="55"/>
    </row>
    <row r="9" spans="1:4" ht="16.2">
      <c r="A9" s="6">
        <v>7</v>
      </c>
      <c r="B9" s="7">
        <f>Timing!B54</f>
        <v>42.27</v>
      </c>
      <c r="C9" s="55" t="str">
        <f>Timing!C54</f>
        <v>Wing Wong</v>
      </c>
      <c r="D9" s="55"/>
    </row>
    <row r="10" spans="1:4" ht="16.2">
      <c r="A10" s="6">
        <v>8</v>
      </c>
      <c r="B10" s="7">
        <f>Timing!B55</f>
        <v>41.36</v>
      </c>
      <c r="C10" s="55" t="str">
        <f>Timing!C55</f>
        <v>CM Cheng</v>
      </c>
      <c r="D10" s="55"/>
    </row>
    <row r="11" spans="1:4" ht="16.2">
      <c r="A11" s="6">
        <v>9</v>
      </c>
      <c r="B11" s="7">
        <f>Timing!B56</f>
        <v>45.08</v>
      </c>
      <c r="C11" s="55" t="str">
        <f>Timing!C56</f>
        <v>Sunny Tse</v>
      </c>
      <c r="D11" s="55"/>
    </row>
    <row r="12" spans="1:4" ht="16.2">
      <c r="A12" s="6">
        <v>10</v>
      </c>
      <c r="B12" s="7">
        <f>Timing!B57</f>
        <v>45.55</v>
      </c>
      <c r="C12" s="55" t="str">
        <f>Timing!C57</f>
        <v>Sunny Tse</v>
      </c>
      <c r="D12" s="55"/>
    </row>
    <row r="13" spans="1:4" ht="16.2">
      <c r="A13" s="6">
        <v>11</v>
      </c>
      <c r="B13" s="7">
        <f>Timing!B58</f>
        <v>47.15</v>
      </c>
      <c r="C13" s="55" t="str">
        <f>Timing!C58</f>
        <v>Sunny Tse</v>
      </c>
      <c r="D13" s="55"/>
    </row>
    <row r="14" spans="1:4" ht="16.2">
      <c r="A14" s="6">
        <v>12</v>
      </c>
      <c r="B14" s="7">
        <f>Timing!B59</f>
        <v>42.38</v>
      </c>
      <c r="C14" s="55" t="str">
        <f>Timing!C59</f>
        <v>Sunny Tse</v>
      </c>
      <c r="D14" s="55"/>
    </row>
    <row r="15" spans="1:4" ht="16.2">
      <c r="A15" s="6">
        <v>13</v>
      </c>
      <c r="B15" s="7">
        <f>Timing!B60</f>
        <v>48.65</v>
      </c>
      <c r="C15" s="55" t="str">
        <f>Timing!C60</f>
        <v>Lee Chun Man</v>
      </c>
      <c r="D15" s="55"/>
    </row>
    <row r="16" spans="1:4" ht="16.2">
      <c r="A16" s="6">
        <v>14</v>
      </c>
      <c r="B16" s="7">
        <f>Timing!B61</f>
        <v>47.38</v>
      </c>
      <c r="C16" s="55" t="str">
        <f>Timing!C61</f>
        <v>Lee Chun Man</v>
      </c>
      <c r="D16" s="55"/>
    </row>
    <row r="17" spans="1:4" ht="16.2">
      <c r="A17" s="6">
        <v>15</v>
      </c>
      <c r="B17" s="7">
        <f>Timing!B62</f>
        <v>51.71</v>
      </c>
      <c r="C17" s="55" t="str">
        <f>Timing!C62</f>
        <v>Stanley Chan</v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Sunny Tse</v>
      </c>
      <c r="C3" s="9">
        <f>Timing!L48</f>
        <v>941.49096877200668</v>
      </c>
    </row>
    <row r="4" spans="1:3" ht="16.2">
      <c r="A4" s="10">
        <f>Timing!N49</f>
        <v>2</v>
      </c>
      <c r="B4" s="8" t="str">
        <f>Timing!M49</f>
        <v>Stanley Chan</v>
      </c>
      <c r="C4" s="9">
        <f>Timing!L49</f>
        <v>884.79277285351839</v>
      </c>
    </row>
    <row r="5" spans="1:3" ht="16.2">
      <c r="A5" s="10">
        <f>Timing!N50</f>
        <v>3</v>
      </c>
      <c r="B5" s="8" t="str">
        <f>Timing!M50</f>
        <v>Lee Chun Man</v>
      </c>
      <c r="C5" s="9">
        <f>Timing!L50</f>
        <v>881.04290067300622</v>
      </c>
    </row>
    <row r="6" spans="1:3" ht="16.2">
      <c r="A6" s="10">
        <f>Timing!N51</f>
        <v>4</v>
      </c>
      <c r="B6" s="8" t="str">
        <f>Timing!M51</f>
        <v>CM Cheng</v>
      </c>
      <c r="C6" s="9">
        <f>Timing!L51</f>
        <v>875.66524158936636</v>
      </c>
    </row>
    <row r="7" spans="1:3" ht="16.2">
      <c r="A7" s="10">
        <f>Timing!N52</f>
        <v>5</v>
      </c>
      <c r="B7" s="8" t="str">
        <f>Timing!M52</f>
        <v>Wing Wong</v>
      </c>
      <c r="C7" s="9">
        <f>Timing!L52</f>
        <v>863.32696742182861</v>
      </c>
    </row>
    <row r="8" spans="1:3" ht="16.2">
      <c r="A8" s="10">
        <f>Timing!N53</f>
        <v>6</v>
      </c>
      <c r="B8" s="8" t="str">
        <f>Timing!M53</f>
        <v>Alex Yeung</v>
      </c>
      <c r="C8" s="9">
        <f>Timing!L53</f>
        <v>799.31957756782037</v>
      </c>
    </row>
    <row r="9" spans="1:3" ht="16.2">
      <c r="A9" s="10">
        <f>Timing!N54</f>
        <v>7</v>
      </c>
      <c r="B9" s="8" t="str">
        <f>Timing!M54</f>
        <v>Leung Chi Sang</v>
      </c>
      <c r="C9" s="9">
        <f>Timing!L54</f>
        <v>487.32971482329162</v>
      </c>
    </row>
    <row r="10" spans="1:3" ht="16.2">
      <c r="A10" s="10">
        <f>Timing!N55</f>
        <v>8</v>
      </c>
      <c r="B10" s="8" t="str">
        <f>Timing!M55</f>
        <v>Philip Leung</v>
      </c>
      <c r="C10" s="9">
        <f>Timing!L55</f>
        <v>445.06648095313579</v>
      </c>
    </row>
    <row r="11" spans="1:3" ht="16.2">
      <c r="A11" s="10">
        <f>Timing!N56</f>
        <v>9</v>
      </c>
      <c r="B11" s="8" t="str">
        <f>Timing!M56</f>
        <v/>
      </c>
      <c r="C11" s="9">
        <f>Timing!L56</f>
        <v>0</v>
      </c>
    </row>
    <row r="12" spans="1:3" ht="16.2">
      <c r="A12" s="10">
        <f>Timing!N57</f>
        <v>10</v>
      </c>
      <c r="B12" s="8" t="str">
        <f>Timing!M57</f>
        <v/>
      </c>
      <c r="C12" s="9">
        <f>Timing!L57</f>
        <v>0</v>
      </c>
    </row>
    <row r="13" spans="1:3" ht="16.2">
      <c r="A13" s="10">
        <f>Timing!N58</f>
        <v>11</v>
      </c>
      <c r="B13" s="8" t="str">
        <f>Timing!M58</f>
        <v/>
      </c>
      <c r="C13" s="9">
        <f>Timing!L58</f>
        <v>0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E1:AP11"/>
  <sheetViews>
    <sheetView topLeftCell="M1" workbookViewId="0">
      <selection activeCell="M3" sqref="M3:AP10"/>
    </sheetView>
  </sheetViews>
  <sheetFormatPr defaultRowHeight="13.2"/>
  <sheetData>
    <row r="1" spans="5:42">
      <c r="E1" t="s">
        <v>41</v>
      </c>
      <c r="F1" t="s">
        <v>42</v>
      </c>
      <c r="J1">
        <v>49.86</v>
      </c>
      <c r="K1" t="s">
        <v>37</v>
      </c>
      <c r="L1">
        <v>55.41</v>
      </c>
      <c r="M1" t="s">
        <v>49</v>
      </c>
      <c r="N1">
        <v>47.04</v>
      </c>
      <c r="O1" t="s">
        <v>43</v>
      </c>
      <c r="P1">
        <v>40.93</v>
      </c>
      <c r="Q1" t="s">
        <v>49</v>
      </c>
      <c r="R1">
        <v>42.55</v>
      </c>
      <c r="S1" t="s">
        <v>38</v>
      </c>
      <c r="T1">
        <v>52.31</v>
      </c>
      <c r="U1" t="s">
        <v>30</v>
      </c>
      <c r="V1">
        <v>42.27</v>
      </c>
      <c r="W1" t="s">
        <v>30</v>
      </c>
      <c r="X1">
        <v>41.36</v>
      </c>
      <c r="Y1" t="s">
        <v>49</v>
      </c>
      <c r="Z1">
        <v>45.08</v>
      </c>
      <c r="AA1" t="s">
        <v>43</v>
      </c>
      <c r="AB1">
        <v>45.55</v>
      </c>
      <c r="AC1" t="s">
        <v>43</v>
      </c>
      <c r="AD1">
        <v>47.15</v>
      </c>
      <c r="AE1" t="s">
        <v>43</v>
      </c>
      <c r="AF1">
        <v>42.38</v>
      </c>
      <c r="AG1" t="s">
        <v>43</v>
      </c>
      <c r="AH1">
        <v>48.65</v>
      </c>
      <c r="AI1" t="s">
        <v>38</v>
      </c>
      <c r="AJ1">
        <v>47.38</v>
      </c>
      <c r="AK1" t="s">
        <v>38</v>
      </c>
      <c r="AL1">
        <v>51.71</v>
      </c>
      <c r="AM1" t="s">
        <v>31</v>
      </c>
    </row>
    <row r="2" spans="5:42">
      <c r="E2" t="s">
        <v>35</v>
      </c>
      <c r="F2" t="s">
        <v>20</v>
      </c>
      <c r="G2" t="s">
        <v>7</v>
      </c>
      <c r="H2" t="s">
        <v>9</v>
      </c>
      <c r="I2" t="s">
        <v>9</v>
      </c>
      <c r="J2" t="s">
        <v>36</v>
      </c>
      <c r="K2" t="s">
        <v>50</v>
      </c>
      <c r="L2" t="s">
        <v>51</v>
      </c>
      <c r="M2" t="s">
        <v>14</v>
      </c>
      <c r="N2" t="s">
        <v>9</v>
      </c>
      <c r="O2" t="s">
        <v>14</v>
      </c>
      <c r="P2" t="s">
        <v>9</v>
      </c>
      <c r="Q2" t="s">
        <v>14</v>
      </c>
      <c r="R2" t="s">
        <v>9</v>
      </c>
      <c r="S2" t="s">
        <v>14</v>
      </c>
      <c r="T2" t="s">
        <v>9</v>
      </c>
      <c r="U2" t="s">
        <v>14</v>
      </c>
      <c r="V2" t="s">
        <v>9</v>
      </c>
      <c r="W2" t="s">
        <v>14</v>
      </c>
      <c r="X2" t="s">
        <v>9</v>
      </c>
      <c r="Y2" t="s">
        <v>14</v>
      </c>
      <c r="Z2" t="s">
        <v>9</v>
      </c>
      <c r="AA2" t="s">
        <v>14</v>
      </c>
      <c r="AB2" t="s">
        <v>9</v>
      </c>
      <c r="AC2" t="s">
        <v>14</v>
      </c>
      <c r="AD2" t="s">
        <v>9</v>
      </c>
      <c r="AE2" t="s">
        <v>14</v>
      </c>
      <c r="AF2" t="s">
        <v>9</v>
      </c>
      <c r="AG2" t="s">
        <v>14</v>
      </c>
      <c r="AH2" t="s">
        <v>9</v>
      </c>
      <c r="AI2" t="s">
        <v>14</v>
      </c>
      <c r="AJ2" t="s">
        <v>9</v>
      </c>
      <c r="AK2" t="s">
        <v>14</v>
      </c>
      <c r="AL2" t="s">
        <v>9</v>
      </c>
      <c r="AM2" t="s">
        <v>14</v>
      </c>
      <c r="AN2" t="s">
        <v>9</v>
      </c>
      <c r="AO2" t="s">
        <v>14</v>
      </c>
      <c r="AP2" t="s">
        <v>9</v>
      </c>
    </row>
    <row r="3" spans="5:42">
      <c r="E3">
        <v>1</v>
      </c>
      <c r="F3" t="s">
        <v>49</v>
      </c>
      <c r="G3">
        <v>4</v>
      </c>
      <c r="H3">
        <v>875.67</v>
      </c>
      <c r="I3">
        <v>11383.65</v>
      </c>
      <c r="J3">
        <v>1</v>
      </c>
      <c r="K3">
        <v>607.6</v>
      </c>
      <c r="L3">
        <v>628.64</v>
      </c>
      <c r="M3">
        <v>55.55</v>
      </c>
      <c r="N3">
        <v>897.57</v>
      </c>
      <c r="O3">
        <v>55.41</v>
      </c>
      <c r="P3">
        <v>1000</v>
      </c>
      <c r="Q3">
        <v>51.87</v>
      </c>
      <c r="R3">
        <v>906.88</v>
      </c>
      <c r="S3">
        <v>40.93</v>
      </c>
      <c r="T3">
        <v>1000</v>
      </c>
      <c r="U3">
        <v>70.03</v>
      </c>
      <c r="V3">
        <v>607.6</v>
      </c>
      <c r="W3">
        <v>74.900000000000006</v>
      </c>
      <c r="X3">
        <v>698.4</v>
      </c>
      <c r="Y3">
        <v>67.239999999999995</v>
      </c>
      <c r="Z3">
        <v>628.64</v>
      </c>
      <c r="AA3">
        <v>41.36</v>
      </c>
      <c r="AB3">
        <v>1000</v>
      </c>
      <c r="AC3">
        <v>48.51</v>
      </c>
      <c r="AD3">
        <v>929.29</v>
      </c>
      <c r="AE3">
        <v>51.81</v>
      </c>
      <c r="AF3">
        <v>879.17</v>
      </c>
      <c r="AG3">
        <v>64.77</v>
      </c>
      <c r="AH3">
        <v>727.96</v>
      </c>
      <c r="AI3">
        <v>51.61</v>
      </c>
      <c r="AJ3">
        <v>821.16</v>
      </c>
      <c r="AK3">
        <v>56.82</v>
      </c>
      <c r="AL3">
        <v>856.21</v>
      </c>
      <c r="AM3">
        <v>52.22</v>
      </c>
      <c r="AN3">
        <v>907.32</v>
      </c>
      <c r="AO3">
        <v>60.15</v>
      </c>
      <c r="AP3">
        <v>859.68</v>
      </c>
    </row>
    <row r="4" spans="5:42">
      <c r="E4">
        <v>2</v>
      </c>
      <c r="F4" t="s">
        <v>31</v>
      </c>
      <c r="G4">
        <v>2</v>
      </c>
      <c r="H4">
        <v>884.79</v>
      </c>
      <c r="I4">
        <v>11502.31</v>
      </c>
      <c r="J4">
        <v>0</v>
      </c>
      <c r="K4">
        <v>679.94</v>
      </c>
      <c r="L4">
        <v>683.99</v>
      </c>
      <c r="M4">
        <v>73.33</v>
      </c>
      <c r="N4">
        <v>679.94</v>
      </c>
      <c r="O4">
        <v>64.27</v>
      </c>
      <c r="P4">
        <v>862.14</v>
      </c>
      <c r="Q4">
        <v>53.39</v>
      </c>
      <c r="R4">
        <v>881.06</v>
      </c>
      <c r="S4">
        <v>59.84</v>
      </c>
      <c r="T4">
        <v>683.99</v>
      </c>
      <c r="U4">
        <v>52.04</v>
      </c>
      <c r="V4">
        <v>817.64</v>
      </c>
      <c r="W4">
        <v>69.77</v>
      </c>
      <c r="X4">
        <v>749.75</v>
      </c>
      <c r="Y4">
        <v>45.01</v>
      </c>
      <c r="Z4">
        <v>939.12</v>
      </c>
      <c r="AA4">
        <v>47.18</v>
      </c>
      <c r="AB4">
        <v>876.64</v>
      </c>
      <c r="AC4">
        <v>55.08</v>
      </c>
      <c r="AD4">
        <v>818.45</v>
      </c>
      <c r="AE4">
        <v>50.34</v>
      </c>
      <c r="AF4">
        <v>904.85</v>
      </c>
      <c r="AG4">
        <v>48.01</v>
      </c>
      <c r="AH4">
        <v>982.09</v>
      </c>
      <c r="AI4">
        <v>44.35</v>
      </c>
      <c r="AJ4">
        <v>955.58</v>
      </c>
      <c r="AK4">
        <v>55.98</v>
      </c>
      <c r="AL4">
        <v>869.06</v>
      </c>
      <c r="AM4">
        <v>56.01</v>
      </c>
      <c r="AN4">
        <v>845.92</v>
      </c>
      <c r="AO4">
        <v>51.71</v>
      </c>
      <c r="AP4">
        <v>1000</v>
      </c>
    </row>
    <row r="5" spans="5:42">
      <c r="E5">
        <v>3</v>
      </c>
      <c r="F5" t="s">
        <v>43</v>
      </c>
      <c r="G5">
        <v>1</v>
      </c>
      <c r="H5">
        <v>941.49</v>
      </c>
      <c r="I5">
        <v>12239.38</v>
      </c>
      <c r="J5">
        <v>0</v>
      </c>
      <c r="K5">
        <v>771.73</v>
      </c>
      <c r="L5">
        <v>822.88</v>
      </c>
      <c r="M5">
        <v>55.44</v>
      </c>
      <c r="N5">
        <v>899.35</v>
      </c>
      <c r="O5">
        <v>59.69</v>
      </c>
      <c r="P5">
        <v>928.3</v>
      </c>
      <c r="Q5">
        <v>47.04</v>
      </c>
      <c r="R5">
        <v>1000</v>
      </c>
      <c r="S5">
        <v>44.27</v>
      </c>
      <c r="T5">
        <v>924.55</v>
      </c>
      <c r="U5">
        <v>50.51</v>
      </c>
      <c r="V5">
        <v>842.41</v>
      </c>
      <c r="W5">
        <v>56.11</v>
      </c>
      <c r="X5">
        <v>932.28</v>
      </c>
      <c r="Y5">
        <v>46.94</v>
      </c>
      <c r="Z5">
        <v>900.51</v>
      </c>
      <c r="AA5">
        <v>49.99</v>
      </c>
      <c r="AB5">
        <v>827.37</v>
      </c>
      <c r="AC5">
        <v>45.08</v>
      </c>
      <c r="AD5">
        <v>1000</v>
      </c>
      <c r="AE5">
        <v>45.55</v>
      </c>
      <c r="AF5">
        <v>1000</v>
      </c>
      <c r="AG5">
        <v>47.15</v>
      </c>
      <c r="AH5">
        <v>1000</v>
      </c>
      <c r="AI5">
        <v>42.38</v>
      </c>
      <c r="AJ5">
        <v>1000</v>
      </c>
      <c r="AK5">
        <v>63.04</v>
      </c>
      <c r="AL5">
        <v>771.73</v>
      </c>
      <c r="AM5">
        <v>48.12</v>
      </c>
      <c r="AN5">
        <v>984.62</v>
      </c>
      <c r="AO5">
        <v>62.84</v>
      </c>
      <c r="AP5">
        <v>822.88</v>
      </c>
    </row>
    <row r="6" spans="5:42">
      <c r="E6">
        <v>4</v>
      </c>
      <c r="F6" t="s">
        <v>30</v>
      </c>
      <c r="G6">
        <v>5</v>
      </c>
      <c r="H6">
        <v>863.33</v>
      </c>
      <c r="I6">
        <v>11223.25</v>
      </c>
      <c r="J6">
        <v>0</v>
      </c>
      <c r="K6">
        <v>708.22</v>
      </c>
      <c r="L6">
        <v>774.19</v>
      </c>
      <c r="M6">
        <v>62.37</v>
      </c>
      <c r="N6">
        <v>799.42</v>
      </c>
      <c r="O6">
        <v>58.3</v>
      </c>
      <c r="P6">
        <v>950.43</v>
      </c>
      <c r="Q6">
        <v>60.76</v>
      </c>
      <c r="R6">
        <v>774.19</v>
      </c>
      <c r="S6">
        <v>51.28</v>
      </c>
      <c r="T6">
        <v>798.17</v>
      </c>
      <c r="U6">
        <v>51.42</v>
      </c>
      <c r="V6">
        <v>827.5</v>
      </c>
      <c r="W6">
        <v>52.31</v>
      </c>
      <c r="X6">
        <v>1000</v>
      </c>
      <c r="Y6">
        <v>42.27</v>
      </c>
      <c r="Z6">
        <v>1000</v>
      </c>
      <c r="AA6">
        <v>58.4</v>
      </c>
      <c r="AB6">
        <v>708.22</v>
      </c>
      <c r="AC6">
        <v>56.65</v>
      </c>
      <c r="AD6">
        <v>795.76</v>
      </c>
      <c r="AE6">
        <v>55.89</v>
      </c>
      <c r="AF6">
        <v>814.99</v>
      </c>
      <c r="AG6">
        <v>57.04</v>
      </c>
      <c r="AH6">
        <v>826.61</v>
      </c>
      <c r="AI6">
        <v>51.58</v>
      </c>
      <c r="AJ6">
        <v>821.64</v>
      </c>
      <c r="AK6">
        <v>58.18</v>
      </c>
      <c r="AL6">
        <v>836.2</v>
      </c>
      <c r="AM6">
        <v>58.71</v>
      </c>
      <c r="AN6">
        <v>807.02</v>
      </c>
      <c r="AO6">
        <v>54.69</v>
      </c>
      <c r="AP6">
        <v>945.51</v>
      </c>
    </row>
    <row r="7" spans="5:42">
      <c r="E7">
        <v>5</v>
      </c>
      <c r="F7" t="s">
        <v>38</v>
      </c>
      <c r="G7">
        <v>3</v>
      </c>
      <c r="H7">
        <v>881.04</v>
      </c>
      <c r="I7">
        <v>11453.56</v>
      </c>
      <c r="J7">
        <v>0</v>
      </c>
      <c r="K7">
        <v>653.88</v>
      </c>
      <c r="L7">
        <v>654.41999999999996</v>
      </c>
      <c r="M7">
        <v>66.41</v>
      </c>
      <c r="N7">
        <v>750.79</v>
      </c>
      <c r="O7">
        <v>82.19</v>
      </c>
      <c r="P7">
        <v>674.17</v>
      </c>
      <c r="Q7">
        <v>51.47</v>
      </c>
      <c r="R7">
        <v>913.93</v>
      </c>
      <c r="S7">
        <v>49.08</v>
      </c>
      <c r="T7">
        <v>833.94</v>
      </c>
      <c r="U7">
        <v>42.55</v>
      </c>
      <c r="V7">
        <v>1000</v>
      </c>
      <c r="W7">
        <v>80</v>
      </c>
      <c r="X7">
        <v>653.88</v>
      </c>
      <c r="Y7">
        <v>43.81</v>
      </c>
      <c r="Z7">
        <v>964.85</v>
      </c>
      <c r="AA7">
        <v>51.24</v>
      </c>
      <c r="AB7">
        <v>807.18</v>
      </c>
      <c r="AC7">
        <v>55.54</v>
      </c>
      <c r="AD7">
        <v>811.67</v>
      </c>
      <c r="AE7">
        <v>50.29</v>
      </c>
      <c r="AF7">
        <v>905.75</v>
      </c>
      <c r="AG7">
        <v>54.63</v>
      </c>
      <c r="AH7">
        <v>863.08</v>
      </c>
      <c r="AI7">
        <v>64.760000000000005</v>
      </c>
      <c r="AJ7">
        <v>654.41999999999996</v>
      </c>
      <c r="AK7">
        <v>48.65</v>
      </c>
      <c r="AL7">
        <v>1000</v>
      </c>
      <c r="AM7">
        <v>47.38</v>
      </c>
      <c r="AN7">
        <v>1000</v>
      </c>
      <c r="AO7">
        <v>55.71</v>
      </c>
      <c r="AP7">
        <v>928.2</v>
      </c>
    </row>
    <row r="8" spans="5:42">
      <c r="E8">
        <v>6</v>
      </c>
      <c r="F8" t="s">
        <v>44</v>
      </c>
      <c r="G8">
        <v>7</v>
      </c>
      <c r="H8">
        <v>487.33</v>
      </c>
      <c r="I8">
        <v>6335.29</v>
      </c>
      <c r="J8">
        <v>0</v>
      </c>
      <c r="K8">
        <v>0</v>
      </c>
      <c r="L8">
        <v>0</v>
      </c>
      <c r="M8">
        <v>71.36</v>
      </c>
      <c r="N8">
        <v>698.71</v>
      </c>
      <c r="O8">
        <v>56.64</v>
      </c>
      <c r="P8">
        <v>978.28</v>
      </c>
      <c r="Q8">
        <v>49.18</v>
      </c>
      <c r="R8">
        <v>956.49</v>
      </c>
      <c r="S8">
        <v>48.38</v>
      </c>
      <c r="T8">
        <v>846.01</v>
      </c>
      <c r="U8">
        <v>62.36</v>
      </c>
      <c r="V8">
        <v>682.33</v>
      </c>
      <c r="W8">
        <v>67.069999999999993</v>
      </c>
      <c r="X8">
        <v>779.93</v>
      </c>
      <c r="Y8">
        <v>71.63</v>
      </c>
      <c r="Z8">
        <v>590.12</v>
      </c>
      <c r="AA8">
        <v>51.48</v>
      </c>
      <c r="AB8">
        <v>803.42</v>
      </c>
      <c r="AC8" t="s">
        <v>52</v>
      </c>
      <c r="AD8">
        <v>0</v>
      </c>
      <c r="AE8" t="s">
        <v>52</v>
      </c>
      <c r="AF8">
        <v>0</v>
      </c>
      <c r="AG8" t="s">
        <v>52</v>
      </c>
      <c r="AH8">
        <v>0</v>
      </c>
      <c r="AI8" t="s">
        <v>52</v>
      </c>
      <c r="AJ8">
        <v>0</v>
      </c>
      <c r="AK8" t="s">
        <v>52</v>
      </c>
      <c r="AL8">
        <v>0</v>
      </c>
      <c r="AM8" t="s">
        <v>52</v>
      </c>
      <c r="AN8">
        <v>0</v>
      </c>
      <c r="AO8" t="s">
        <v>52</v>
      </c>
      <c r="AP8">
        <v>0</v>
      </c>
    </row>
    <row r="9" spans="5:42">
      <c r="E9">
        <v>7</v>
      </c>
      <c r="F9" t="s">
        <v>37</v>
      </c>
      <c r="G9">
        <v>8</v>
      </c>
      <c r="H9">
        <v>445.07</v>
      </c>
      <c r="I9">
        <v>5785.86</v>
      </c>
      <c r="J9">
        <v>0</v>
      </c>
      <c r="K9">
        <v>0</v>
      </c>
      <c r="L9">
        <v>0</v>
      </c>
      <c r="M9">
        <v>49.86</v>
      </c>
      <c r="N9">
        <v>1000</v>
      </c>
      <c r="O9">
        <v>58.68</v>
      </c>
      <c r="P9">
        <v>944.27</v>
      </c>
      <c r="Q9">
        <v>59.94</v>
      </c>
      <c r="R9">
        <v>784.78</v>
      </c>
      <c r="S9">
        <v>49.99</v>
      </c>
      <c r="T9">
        <v>818.76</v>
      </c>
      <c r="U9">
        <v>51.23</v>
      </c>
      <c r="V9">
        <v>830.57</v>
      </c>
      <c r="W9">
        <v>66.83</v>
      </c>
      <c r="X9">
        <v>782.73</v>
      </c>
      <c r="Y9">
        <v>67.66</v>
      </c>
      <c r="Z9">
        <v>624.74</v>
      </c>
      <c r="AA9" t="s">
        <v>52</v>
      </c>
      <c r="AB9">
        <v>0</v>
      </c>
      <c r="AC9" t="s">
        <v>52</v>
      </c>
      <c r="AD9">
        <v>0</v>
      </c>
      <c r="AE9" t="s">
        <v>52</v>
      </c>
      <c r="AF9">
        <v>0</v>
      </c>
      <c r="AG9" t="s">
        <v>52</v>
      </c>
      <c r="AH9">
        <v>0</v>
      </c>
      <c r="AI9" t="s">
        <v>52</v>
      </c>
      <c r="AJ9">
        <v>0</v>
      </c>
      <c r="AK9" t="s">
        <v>52</v>
      </c>
      <c r="AL9">
        <v>0</v>
      </c>
      <c r="AM9" t="s">
        <v>52</v>
      </c>
      <c r="AN9">
        <v>0</v>
      </c>
      <c r="AO9" t="s">
        <v>52</v>
      </c>
      <c r="AP9">
        <v>0</v>
      </c>
    </row>
    <row r="10" spans="5:42">
      <c r="E10">
        <v>8</v>
      </c>
      <c r="F10" t="s">
        <v>53</v>
      </c>
      <c r="G10">
        <v>6</v>
      </c>
      <c r="H10">
        <v>799.32</v>
      </c>
      <c r="I10">
        <v>10391.16</v>
      </c>
      <c r="J10">
        <v>0</v>
      </c>
      <c r="K10">
        <v>654.5</v>
      </c>
      <c r="L10">
        <v>675.56</v>
      </c>
      <c r="M10">
        <v>60.42</v>
      </c>
      <c r="N10">
        <v>825.22</v>
      </c>
      <c r="O10">
        <v>84.66</v>
      </c>
      <c r="P10">
        <v>654.5</v>
      </c>
      <c r="Q10">
        <v>55.77</v>
      </c>
      <c r="R10">
        <v>843.46</v>
      </c>
      <c r="S10">
        <v>48.93</v>
      </c>
      <c r="T10">
        <v>836.5</v>
      </c>
      <c r="U10">
        <v>59.04</v>
      </c>
      <c r="V10">
        <v>720.7</v>
      </c>
      <c r="W10">
        <v>67.73</v>
      </c>
      <c r="X10">
        <v>772.33</v>
      </c>
      <c r="Y10">
        <v>62.57</v>
      </c>
      <c r="Z10">
        <v>675.56</v>
      </c>
      <c r="AA10">
        <v>54.94</v>
      </c>
      <c r="AB10">
        <v>752.82</v>
      </c>
      <c r="AC10">
        <v>57.09</v>
      </c>
      <c r="AD10">
        <v>789.63</v>
      </c>
      <c r="AE10">
        <v>67.42</v>
      </c>
      <c r="AF10">
        <v>675.62</v>
      </c>
      <c r="AG10">
        <v>50.9</v>
      </c>
      <c r="AH10">
        <v>926.33</v>
      </c>
      <c r="AI10">
        <v>59.35</v>
      </c>
      <c r="AJ10">
        <v>714.07</v>
      </c>
      <c r="AK10">
        <v>71.540000000000006</v>
      </c>
      <c r="AL10">
        <v>680.04</v>
      </c>
      <c r="AM10">
        <v>55.24</v>
      </c>
      <c r="AN10">
        <v>857.71</v>
      </c>
      <c r="AO10">
        <v>51.88</v>
      </c>
      <c r="AP10">
        <v>996.72</v>
      </c>
    </row>
    <row r="11" spans="5:42">
      <c r="E11" t="s">
        <v>54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O1" sqref="O1:O8"/>
    </sheetView>
  </sheetViews>
  <sheetFormatPr defaultRowHeight="13.2"/>
  <sheetData>
    <row r="1" spans="1:15">
      <c r="A1">
        <v>55.55</v>
      </c>
      <c r="B1">
        <v>55.41</v>
      </c>
      <c r="C1">
        <v>51.87</v>
      </c>
      <c r="D1">
        <v>40.93</v>
      </c>
      <c r="E1">
        <v>70.03</v>
      </c>
      <c r="F1">
        <v>74.900000000000006</v>
      </c>
      <c r="G1">
        <v>67.239999999999995</v>
      </c>
      <c r="H1">
        <v>41.36</v>
      </c>
      <c r="I1">
        <v>48.51</v>
      </c>
      <c r="J1">
        <v>51.81</v>
      </c>
      <c r="K1">
        <v>64.77</v>
      </c>
      <c r="L1">
        <v>51.61</v>
      </c>
      <c r="M1">
        <v>56.82</v>
      </c>
      <c r="N1">
        <v>52.22</v>
      </c>
      <c r="O1">
        <v>60.15</v>
      </c>
    </row>
    <row r="2" spans="1:15">
      <c r="A2">
        <v>73.33</v>
      </c>
      <c r="B2">
        <v>64.27</v>
      </c>
      <c r="C2">
        <v>53.39</v>
      </c>
      <c r="D2">
        <v>59.84</v>
      </c>
      <c r="E2">
        <v>52.04</v>
      </c>
      <c r="F2">
        <v>69.77</v>
      </c>
      <c r="G2">
        <v>45.01</v>
      </c>
      <c r="H2">
        <v>47.18</v>
      </c>
      <c r="I2">
        <v>55.08</v>
      </c>
      <c r="J2">
        <v>50.34</v>
      </c>
      <c r="K2">
        <v>48.01</v>
      </c>
      <c r="L2">
        <v>44.35</v>
      </c>
      <c r="M2">
        <v>55.98</v>
      </c>
      <c r="N2">
        <v>56.01</v>
      </c>
      <c r="O2">
        <v>51.71</v>
      </c>
    </row>
    <row r="3" spans="1:15">
      <c r="A3">
        <v>55.44</v>
      </c>
      <c r="B3">
        <v>59.69</v>
      </c>
      <c r="C3">
        <v>47.04</v>
      </c>
      <c r="D3">
        <v>44.27</v>
      </c>
      <c r="E3">
        <v>50.51</v>
      </c>
      <c r="F3">
        <v>56.11</v>
      </c>
      <c r="G3">
        <v>46.94</v>
      </c>
      <c r="H3">
        <v>49.99</v>
      </c>
      <c r="I3">
        <v>45.08</v>
      </c>
      <c r="J3">
        <v>45.55</v>
      </c>
      <c r="K3">
        <v>47.15</v>
      </c>
      <c r="L3">
        <v>42.38</v>
      </c>
      <c r="M3">
        <v>63.04</v>
      </c>
      <c r="N3">
        <v>48.12</v>
      </c>
      <c r="O3">
        <v>62.84</v>
      </c>
    </row>
    <row r="4" spans="1:15">
      <c r="A4">
        <v>62.37</v>
      </c>
      <c r="B4">
        <v>58.3</v>
      </c>
      <c r="C4">
        <v>60.76</v>
      </c>
      <c r="D4">
        <v>51.28</v>
      </c>
      <c r="E4">
        <v>51.42</v>
      </c>
      <c r="F4">
        <v>52.31</v>
      </c>
      <c r="G4">
        <v>42.27</v>
      </c>
      <c r="H4">
        <v>58.4</v>
      </c>
      <c r="I4">
        <v>56.65</v>
      </c>
      <c r="J4">
        <v>55.89</v>
      </c>
      <c r="K4">
        <v>57.04</v>
      </c>
      <c r="L4">
        <v>51.58</v>
      </c>
      <c r="M4">
        <v>58.18</v>
      </c>
      <c r="N4">
        <v>58.71</v>
      </c>
      <c r="O4">
        <v>54.69</v>
      </c>
    </row>
    <row r="5" spans="1:15">
      <c r="A5">
        <v>66.41</v>
      </c>
      <c r="B5">
        <v>82.19</v>
      </c>
      <c r="C5">
        <v>51.47</v>
      </c>
      <c r="D5">
        <v>49.08</v>
      </c>
      <c r="E5">
        <v>42.55</v>
      </c>
      <c r="F5">
        <v>80</v>
      </c>
      <c r="G5">
        <v>43.81</v>
      </c>
      <c r="H5">
        <v>51.24</v>
      </c>
      <c r="I5">
        <v>55.54</v>
      </c>
      <c r="J5">
        <v>50.29</v>
      </c>
      <c r="K5">
        <v>54.63</v>
      </c>
      <c r="L5">
        <v>64.760000000000005</v>
      </c>
      <c r="M5">
        <v>48.65</v>
      </c>
      <c r="N5">
        <v>47.38</v>
      </c>
      <c r="O5">
        <v>55.71</v>
      </c>
    </row>
    <row r="6" spans="1:15">
      <c r="A6">
        <v>71.36</v>
      </c>
      <c r="B6">
        <v>56.64</v>
      </c>
      <c r="C6">
        <v>49.18</v>
      </c>
      <c r="D6">
        <v>48.38</v>
      </c>
      <c r="E6">
        <v>62.36</v>
      </c>
      <c r="F6">
        <v>67.069999999999993</v>
      </c>
      <c r="G6">
        <v>71.63</v>
      </c>
      <c r="H6">
        <v>51.48</v>
      </c>
      <c r="I6" t="s">
        <v>61</v>
      </c>
      <c r="J6" t="s">
        <v>61</v>
      </c>
      <c r="K6" t="s">
        <v>61</v>
      </c>
      <c r="L6" t="s">
        <v>61</v>
      </c>
      <c r="M6" t="s">
        <v>61</v>
      </c>
      <c r="N6" t="s">
        <v>61</v>
      </c>
      <c r="O6" t="s">
        <v>61</v>
      </c>
    </row>
    <row r="7" spans="1:15">
      <c r="A7">
        <v>49.86</v>
      </c>
      <c r="B7">
        <v>58.68</v>
      </c>
      <c r="C7">
        <v>59.94</v>
      </c>
      <c r="D7">
        <v>49.99</v>
      </c>
      <c r="E7">
        <v>51.23</v>
      </c>
      <c r="F7">
        <v>66.83</v>
      </c>
      <c r="G7">
        <v>67.66</v>
      </c>
      <c r="H7" t="s">
        <v>61</v>
      </c>
      <c r="I7" t="s">
        <v>61</v>
      </c>
      <c r="J7" t="s">
        <v>61</v>
      </c>
      <c r="K7" t="s">
        <v>61</v>
      </c>
      <c r="L7" t="s">
        <v>61</v>
      </c>
      <c r="M7" t="s">
        <v>61</v>
      </c>
      <c r="N7" t="s">
        <v>61</v>
      </c>
      <c r="O7" t="s">
        <v>61</v>
      </c>
    </row>
    <row r="8" spans="1:15">
      <c r="A8">
        <v>60.42</v>
      </c>
      <c r="B8">
        <v>84.66</v>
      </c>
      <c r="C8">
        <v>55.77</v>
      </c>
      <c r="D8">
        <v>48.93</v>
      </c>
      <c r="E8">
        <v>59.04</v>
      </c>
      <c r="F8">
        <v>67.73</v>
      </c>
      <c r="G8">
        <v>62.57</v>
      </c>
      <c r="H8">
        <v>54.94</v>
      </c>
      <c r="I8">
        <v>57.09</v>
      </c>
      <c r="J8">
        <v>67.42</v>
      </c>
      <c r="K8">
        <v>50.9</v>
      </c>
      <c r="L8">
        <v>59.35</v>
      </c>
      <c r="M8">
        <v>71.540000000000006</v>
      </c>
      <c r="N8">
        <v>55.24</v>
      </c>
      <c r="O8">
        <v>51.88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2024-07-08T17:05:40Z</dcterms:modified>
</cp:coreProperties>
</file>